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" sheetId="1" r:id="rId1"/>
    <sheet name="2" sheetId="2" r:id="rId2"/>
    <sheet name="wykresy" sheetId="3" r:id="rId3"/>
    <sheet name="3" sheetId="4" r:id="rId4"/>
    <sheet name="4 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'2'!$A$1:$R$316</definedName>
  </definedNames>
  <calcPr fullCalcOnLoad="1"/>
</workbook>
</file>

<file path=xl/sharedStrings.xml><?xml version="1.0" encoding="utf-8"?>
<sst xmlns="http://schemas.openxmlformats.org/spreadsheetml/2006/main" count="1157" uniqueCount="585">
  <si>
    <t xml:space="preserve">   </t>
  </si>
  <si>
    <t xml:space="preserve">Plan dochodów budżetu gminy na 2013 rok     </t>
  </si>
  <si>
    <t xml:space="preserve"> - Projekt</t>
  </si>
  <si>
    <t>Dział</t>
  </si>
  <si>
    <t>Rozdział</t>
  </si>
  <si>
    <t>§</t>
  </si>
  <si>
    <t>Treść</t>
  </si>
  <si>
    <t>Plan na 2013</t>
  </si>
  <si>
    <t xml:space="preserve">            z tego:</t>
  </si>
  <si>
    <t>bieżące</t>
  </si>
  <si>
    <t>majątkowe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</si>
  <si>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</si>
  <si>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</si>
  <si>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</si>
  <si>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</si>
  <si>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</si>
  <si>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</si>
  <si>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</si>
  <si>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Finansowanie programów ze śr.bezzwrot.poch.z UE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</si>
  <si>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</si>
  <si>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</si>
  <si>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</si>
  <si>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</si>
  <si>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</si>
  <si>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</si>
  <si>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</si>
  <si>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</si>
  <si>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TURYSTYKA</t>
  </si>
  <si>
    <t>Ośrodki informacji turystycznej</t>
  </si>
  <si>
    <t>6337</t>
  </si>
  <si>
    <t>Dotacje z b.p.na realiz.zakupów inwestyc.</t>
  </si>
  <si>
    <t>GOSPODARKA MIESZKANIOWA</t>
  </si>
  <si>
    <t>Gospodarka gruntami i nieruchomościami</t>
  </si>
  <si>
    <t>0470</t>
  </si>
  <si>
    <t>Wpływy z za zarząd, wieczyste użytk.</t>
  </si>
  <si>
    <t>0870</t>
  </si>
  <si>
    <t>Wpływy ze sprzedaży skład.majątkowych</t>
  </si>
  <si>
    <t>0920</t>
  </si>
  <si>
    <t>Pozostałe odsetki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</si>
  <si>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</si>
  <si>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</si>
  <si>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</si>
  <si>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</si>
  <si>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</si>
  <si>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</si>
  <si>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</si>
  <si>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</si>
  <si>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</si>
  <si>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</si>
  <si>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</si>
  <si>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Podat.od dział.gosp.os.fiz.w form.karty pod.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</si>
  <si>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</si>
  <si>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</si>
  <si>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</si>
  <si>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</si>
  <si>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</si>
  <si>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</si>
  <si>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</si>
  <si>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</si>
  <si>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</si>
  <si>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</si>
  <si>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</si>
  <si>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</si>
  <si>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</si>
  <si>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Wpływy z pod.roln.,leśn.i pod.lok.od os.fiz.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</si>
  <si>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</si>
  <si>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</si>
  <si>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</si>
  <si>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</si>
  <si>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</si>
  <si>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</si>
  <si>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</si>
  <si>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</si>
  <si>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0410</t>
  </si>
  <si>
    <t>Wpływy z opłaty skarbowej</t>
  </si>
  <si>
    <t>0460</t>
  </si>
  <si>
    <t>Wpływy z opłaty eksploatacyjnej</t>
  </si>
  <si>
    <t>0480</t>
  </si>
  <si>
    <t>Wpywy z opłat za wydawanie zezwoleń alkoh.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</si>
  <si>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</si>
  <si>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</si>
  <si>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</si>
  <si>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</si>
  <si>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</si>
  <si>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</si>
  <si>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</si>
  <si>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</si>
  <si>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</si>
  <si>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</si>
  <si>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</si>
  <si>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</si>
  <si>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</si>
  <si>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</si>
  <si>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</si>
  <si>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</si>
  <si>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</si>
  <si>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</si>
  <si>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Przedszkola</t>
  </si>
  <si>
    <t>Dotacje na wspófinans.progr.realiz. ze śr.UE</t>
  </si>
  <si>
    <t>OCHRONA ZDROWIA</t>
  </si>
  <si>
    <t>2010</t>
  </si>
  <si>
    <t>Dotacje celowe z b.p na realz.zad.zlec.</t>
  </si>
  <si>
    <t>POMOC SPOŁECZNA</t>
  </si>
  <si>
    <t>Świadczenia rodzinne oraz skł.ubezp.em.</t>
  </si>
  <si>
    <t>2360</t>
  </si>
  <si>
    <t>Dochody j.s.t.związ.z realiz.zad.z zakr.adm.rząd.</t>
  </si>
  <si>
    <t>Dotacje celowe zb.p. na real.zadań zlec.</t>
  </si>
  <si>
    <t>Ośrodki wsparcia</t>
  </si>
  <si>
    <t>Dotacje celowe z b.p.na realiz.zad.zlec.</t>
  </si>
  <si>
    <t>Składki na ubezpieczenia zdrowotne</t>
  </si>
  <si>
    <t>2030</t>
  </si>
  <si>
    <t>Dotacje celowe z b.p.na realiz.zad.własn.</t>
  </si>
  <si>
    <t>Zasiłki i pomoc w naturze oraz skł.ubezp.</t>
  </si>
  <si>
    <t>Dotacje celowe z b.p.na real.zadań własn.</t>
  </si>
  <si>
    <t>Zasiłki stałe</t>
  </si>
  <si>
    <t>Ośrodki pomocy społecznej</t>
  </si>
  <si>
    <t>Dotacje celowe z b.p.na realiz.zadań własn.</t>
  </si>
  <si>
    <t>Usługi opiekuńcze i specjalist.usł.opiek.</t>
  </si>
  <si>
    <t>POZOSTAŁE ZADANIA W ZAKR.POLIT.SPOŁECZ.</t>
  </si>
  <si>
    <t>2007</t>
  </si>
  <si>
    <t>Dot.cel.w ramach progr.fin.z udziałem śr.europ.</t>
  </si>
  <si>
    <t>2009</t>
  </si>
  <si>
    <t>GOSPODARKA KOMUNALNA I OCHR.ŚRODOW.</t>
  </si>
  <si>
    <t>Gospodarka ściekowa i ochrona wód</t>
  </si>
  <si>
    <t>Wpływy związ.z grom.śr.z opł.i kar za korz.ze środ.</t>
  </si>
  <si>
    <t>Kultura i ochrona dziedzictwa narodowego</t>
  </si>
  <si>
    <t>Domy i osr.kultury, świetlice i kluby</t>
  </si>
  <si>
    <t>Kultura fizyczna</t>
  </si>
  <si>
    <t>DOCHODY  OGÓŁEM</t>
  </si>
  <si>
    <t>K.W.</t>
  </si>
  <si>
    <r>
      <t>Wydatki budżetu gminy na 2013 rok    -</t>
    </r>
    <r>
      <rPr>
        <b/>
        <sz val="14"/>
        <color indexed="10"/>
        <rFont val="Arial CE"/>
        <family val="2"/>
      </rPr>
      <t xml:space="preserve"> </t>
    </r>
    <r>
      <rPr>
        <b/>
        <i/>
        <sz val="14"/>
        <color indexed="10"/>
        <rFont val="Arial CE"/>
        <family val="2"/>
      </rPr>
      <t>projekt</t>
    </r>
  </si>
  <si>
    <t>w złotych</t>
  </si>
  <si>
    <t>Nazwa</t>
  </si>
  <si>
    <t xml:space="preserve">Plan na 2013 r. 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</si>
  <si>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</si>
  <si>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</si>
  <si>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</si>
  <si>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</si>
  <si>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</si>
  <si>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</si>
  <si>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</si>
  <si>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</si>
  <si>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</si>
  <si>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</si>
  <si>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</si>
  <si>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</si>
  <si>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</si>
  <si>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</si>
  <si>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</si>
  <si>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ROLNICTWO</t>
  </si>
  <si>
    <t>Infrastruktura wodociąg.i sanit.wsi</t>
  </si>
  <si>
    <t>6050</t>
  </si>
  <si>
    <t>Wydatki inwestycyjne j.b.</t>
  </si>
  <si>
    <t>Finansow.progr.ze środk.poch. Z UE</t>
  </si>
  <si>
    <t>Dotacje cel.na fin.kosztów inwest.</t>
  </si>
  <si>
    <t>01030</t>
  </si>
  <si>
    <t>Izby rolnicze</t>
  </si>
  <si>
    <t>2850</t>
  </si>
  <si>
    <t>Wpłaty gmin na rzecz izb rolniczych</t>
  </si>
  <si>
    <t>WYTWARZ.I ZAOPATR.W ENERG.</t>
  </si>
  <si>
    <t>Dostarczanie ciepła</t>
  </si>
  <si>
    <t>Dotacje cel. na fin.kosztów inwest..</t>
  </si>
  <si>
    <t>600</t>
  </si>
  <si>
    <t>TRANSPORT I ŁĄCZNOŚĆ</t>
  </si>
  <si>
    <t>60016</t>
  </si>
  <si>
    <t>4270</t>
  </si>
  <si>
    <t>Zakup usług remontowych</t>
  </si>
  <si>
    <t xml:space="preserve">Zakup pozostałych usług </t>
  </si>
  <si>
    <t>630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</si>
  <si>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</si>
  <si>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</si>
  <si>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</si>
  <si>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</si>
  <si>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</si>
  <si>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</si>
  <si>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</si>
  <si>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Zakup energii</t>
  </si>
  <si>
    <t>4300</t>
  </si>
  <si>
    <t>70005</t>
  </si>
  <si>
    <t>Gospodarka gruntami i nieruchom.</t>
  </si>
  <si>
    <t>Różne opłaty i składki</t>
  </si>
  <si>
    <t>710</t>
  </si>
  <si>
    <t>DZIAŁALNOŚĆ USŁUGOWA</t>
  </si>
  <si>
    <t>71004</t>
  </si>
  <si>
    <t>Plany zagospodarowania przestrz.</t>
  </si>
  <si>
    <t>71035</t>
  </si>
  <si>
    <t>Cmentarze</t>
  </si>
  <si>
    <t>Dotacja przedm. dla zakł.budżet.</t>
  </si>
  <si>
    <t>750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</si>
  <si>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</si>
  <si>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</si>
  <si>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</si>
  <si>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</si>
  <si>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</si>
  <si>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</si>
  <si>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</si>
  <si>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ubezp.społeczne</t>
  </si>
  <si>
    <t>4120</t>
  </si>
  <si>
    <t>Składki na Fundusz Pracy</t>
  </si>
  <si>
    <t>75022</t>
  </si>
  <si>
    <t>Rada Gminy</t>
  </si>
  <si>
    <t>3030</t>
  </si>
  <si>
    <t>Różne wyd.na rzecz osób fizycz.</t>
  </si>
  <si>
    <t>4210</t>
  </si>
  <si>
    <t>Zakup materiałów i wyposażenia</t>
  </si>
  <si>
    <t>75023</t>
  </si>
  <si>
    <t>Urzędy gmin</t>
  </si>
  <si>
    <t>Nagrody i wydatki nie zalicz.do wyn.</t>
  </si>
  <si>
    <t>4140</t>
  </si>
  <si>
    <t>Wpłaty na PFRON</t>
  </si>
  <si>
    <t>4170</t>
  </si>
  <si>
    <t>Wynagrodzenia bezosobowe</t>
  </si>
  <si>
    <t>4280</t>
  </si>
  <si>
    <t>Zakup usług zdrowotnych</t>
  </si>
  <si>
    <t>4350</t>
  </si>
  <si>
    <t>Zakup usług internet.</t>
  </si>
  <si>
    <t>4360</t>
  </si>
  <si>
    <t>Opł.z tyt.usł.telek.telefonii komórk.</t>
  </si>
  <si>
    <t>4370</t>
  </si>
  <si>
    <t>Opł.z tyt.usł.telek.telefonii stacjon.</t>
  </si>
  <si>
    <t>4410</t>
  </si>
  <si>
    <t>Podróże służbowe krajowe</t>
  </si>
  <si>
    <t>4430</t>
  </si>
  <si>
    <t>4440</t>
  </si>
  <si>
    <t>Odpisy na zfśś</t>
  </si>
  <si>
    <t>4700</t>
  </si>
  <si>
    <t>Szkolenia pracowników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</si>
  <si>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</si>
  <si>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</si>
  <si>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</si>
  <si>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</si>
  <si>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</si>
  <si>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</si>
  <si>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Rózne opłaty i składki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</si>
  <si>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</si>
  <si>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</si>
  <si>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</si>
  <si>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</si>
  <si>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</si>
  <si>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</si>
  <si>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</si>
  <si>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</si>
  <si>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</si>
  <si>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</si>
  <si>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Komendy powiatowe PSP</t>
  </si>
  <si>
    <t>Dot. przek.dla pow. na zak. inwest.</t>
  </si>
  <si>
    <t>Ochotnicze straże pożarne</t>
  </si>
  <si>
    <t>2820</t>
  </si>
  <si>
    <t>Dotacje cel. na fin.zad.zlec.stowarz.</t>
  </si>
  <si>
    <t>75414</t>
  </si>
  <si>
    <t>75421</t>
  </si>
  <si>
    <t>Zarządzanie kryzysowe</t>
  </si>
  <si>
    <t>757</t>
  </si>
  <si>
    <t>OBSŁUGA DŁUGU PUBLICZ.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</si>
  <si>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</si>
  <si>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</si>
  <si>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</si>
  <si>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</si>
  <si>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</si>
  <si>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</si>
  <si>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</si>
  <si>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</si>
  <si>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</si>
  <si>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</si>
  <si>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</si>
  <si>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3020</t>
  </si>
  <si>
    <t>Dot.cel.przek.na zad.na podst.poroz.</t>
  </si>
  <si>
    <t>4240</t>
  </si>
  <si>
    <t>Zakup pomocy dydaktycznych</t>
  </si>
  <si>
    <t>Zakup usług dostępu do sieci inter.</t>
  </si>
  <si>
    <t>80103</t>
  </si>
  <si>
    <t>Oddziały przedszk.w szk.podst.</t>
  </si>
  <si>
    <t>80104</t>
  </si>
  <si>
    <t>2310</t>
  </si>
  <si>
    <t>Dotacja podmiotowa.dla niepubl.jenostki systemu oświaty</t>
  </si>
  <si>
    <t>4220</t>
  </si>
  <si>
    <t>Zakup środków żywności</t>
  </si>
  <si>
    <t>80110</t>
  </si>
  <si>
    <t xml:space="preserve"> 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</si>
  <si>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</si>
  <si>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</si>
  <si>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</si>
  <si>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</si>
  <si>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</si>
  <si>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</si>
  <si>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</si>
  <si>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</si>
  <si>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</si>
  <si>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85153</t>
  </si>
  <si>
    <t>Zwalczanie narkomanii</t>
  </si>
  <si>
    <t>85154</t>
  </si>
  <si>
    <t>Przeciwdziałanie alkoholizmowi</t>
  </si>
  <si>
    <t>852</t>
  </si>
  <si>
    <t>85202</t>
  </si>
  <si>
    <t>Domy  Pomocy Społecznej</t>
  </si>
  <si>
    <t>3110</t>
  </si>
  <si>
    <t>Świadczenia społeczne</t>
  </si>
  <si>
    <t>Opł.z tyt.zak.usł.telef.stacjon.</t>
  </si>
  <si>
    <t>85212</t>
  </si>
  <si>
    <t>Świadczenia rodzinne</t>
  </si>
  <si>
    <t>85213</t>
  </si>
  <si>
    <t>Składki na ubezp. zdrowotne</t>
  </si>
  <si>
    <t>Składki na ubezp.zdrowotne</t>
  </si>
  <si>
    <t>85214</t>
  </si>
  <si>
    <t>Zasiłki i pomoc w naturze</t>
  </si>
  <si>
    <t>85215</t>
  </si>
  <si>
    <t>Dodatki mieszkaniowe</t>
  </si>
  <si>
    <t>85219</t>
  </si>
  <si>
    <t>Opłaty z tyt.usł.telef.komórk.</t>
  </si>
  <si>
    <t>85228</t>
  </si>
  <si>
    <t>Usługi opiekuńcze</t>
  </si>
  <si>
    <t>85295</t>
  </si>
  <si>
    <t>POZOSTAŁE ZAD.W ZAKR.POLIT.SPOŁECZNEJ</t>
  </si>
  <si>
    <t>GOSP.KOM.I OCHRONA ŚROD.</t>
  </si>
  <si>
    <t>90001</t>
  </si>
  <si>
    <t>Gospodarka ściekowa i ochr.wód</t>
  </si>
  <si>
    <t>90002</t>
  </si>
  <si>
    <t>Gospodarka odpadami</t>
  </si>
  <si>
    <t>90003</t>
  </si>
  <si>
    <t>Oczyszczanie miast i wsi</t>
  </si>
  <si>
    <t>Dotacje przedmitowe dla zakł.budżet.</t>
  </si>
  <si>
    <t>90004</t>
  </si>
  <si>
    <t>Utrzymanie zieleni w gminach</t>
  </si>
  <si>
    <t>Dotacje przedmiotowe dla zakł.budż.</t>
  </si>
  <si>
    <t>90013</t>
  </si>
  <si>
    <t>Schroniska dla zwierząt</t>
  </si>
  <si>
    <t>90015</t>
  </si>
  <si>
    <t>Oświetlenie ulic, placów i dróg</t>
  </si>
  <si>
    <t>90095</t>
  </si>
  <si>
    <t>Wydatki na zakupy inwestycyjne j.b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</si>
  <si>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</si>
  <si>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</si>
  <si>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</si>
  <si>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</si>
  <si>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</si>
  <si>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</si>
  <si>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</si>
  <si>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</si>
  <si>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 xml:space="preserve">Muzea </t>
  </si>
  <si>
    <t>926</t>
  </si>
  <si>
    <t>KULTURA FIZYCZNA I SPORT</t>
  </si>
  <si>
    <t>92605</t>
  </si>
  <si>
    <t>Zadania w zakr.kult.fiz.i sportu</t>
  </si>
  <si>
    <t>92601</t>
  </si>
  <si>
    <t>Obiekty sportowe</t>
  </si>
  <si>
    <t xml:space="preserve">Składki ubezpieczenia społecznego </t>
  </si>
  <si>
    <t>Składki na FP</t>
  </si>
  <si>
    <t>92695</t>
  </si>
  <si>
    <t>Ogółem wydatki</t>
  </si>
  <si>
    <t>GRAFICZNA INTERPRETACJA WYDATKÓW BUDŻETU GMINY</t>
  </si>
  <si>
    <t>WYKRES NR 1</t>
  </si>
  <si>
    <t>WYKRES 2: Struktura wydatków w roku 2013</t>
  </si>
  <si>
    <t>WYKRES 3: Podział wydatków bieżących w 2013 roku</t>
  </si>
  <si>
    <t>WYKRES 4: Podział wydaktów majątkowych w 2013 roku</t>
  </si>
  <si>
    <t>WYKRES 5: Podział wydatków ze względy na działy klasyfikacji budżetowej w roku 2013</t>
  </si>
  <si>
    <r>
      <t>Zadania inwestycyjne (roczne i wieloletnie) przewidziane do realizacji w 2013 r.  -</t>
    </r>
    <r>
      <rPr>
        <b/>
        <i/>
        <sz val="14"/>
        <rFont val="Arial CE"/>
        <family val="2"/>
      </rPr>
      <t xml:space="preserve"> </t>
    </r>
    <r>
      <rPr>
        <b/>
        <i/>
        <sz val="14"/>
        <color indexed="10"/>
        <rFont val="Arial CE"/>
        <family val="2"/>
      </rPr>
      <t>projekt</t>
    </r>
  </si>
  <si>
    <t>Lp.</t>
  </si>
  <si>
    <t>Rozdz.</t>
  </si>
  <si>
    <t>§*</t>
  </si>
  <si>
    <t>Planowane wydatki inwestycyjne wieloletnie przewidziane do realizacji w 2013 r.</t>
  </si>
  <si>
    <t>Planowane wydatki inwestycyjne roczne</t>
  </si>
  <si>
    <t>Jednostka organizacyjna realizująca zadanie lub koordynująca program</t>
  </si>
  <si>
    <t>Nazwa zadania inwestycyjnego</t>
  </si>
  <si>
    <t>rok budżetowy 2013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</si>
  <si>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</si>
  <si>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</si>
  <si>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</si>
  <si>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</si>
  <si>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</si>
  <si>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</si>
  <si>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Opracowanie dokumentacji technicznej wodociąg Piecki-Nawiady</t>
  </si>
  <si>
    <t>UG Piecki</t>
  </si>
  <si>
    <t>2.</t>
  </si>
  <si>
    <t>Opracowanie dokumentacji technicznej wodociąg Piecki-Ostrów Pieckowski</t>
  </si>
  <si>
    <t>3.</t>
  </si>
  <si>
    <t>Przebudowa drogi gminnej w m.Piecki (ul.Nowa i jej przedłużenie w kierunku Brejdyn) na odcinku o dł. ok..1,5 km</t>
  </si>
  <si>
    <t>4.</t>
  </si>
  <si>
    <t>Opracowanie dokumentacji technicznej przebudowy drogi gminnej Krutyń-Gałkowo</t>
  </si>
  <si>
    <t>5.</t>
  </si>
  <si>
    <t>60095</t>
  </si>
  <si>
    <t>Budowa zatoki autobusowej w m. Prusinowo</t>
  </si>
  <si>
    <t>UG Piecki-f.s.</t>
  </si>
  <si>
    <t>6.</t>
  </si>
  <si>
    <t>Budowa przedszkola w Pieckach</t>
  </si>
  <si>
    <t>7.</t>
  </si>
  <si>
    <t>Rozbudowa, nadbudowa i przebudowa budynku przy ul. Zwycięstwa 35 w Pieckach na potrzeby społeczno-kult.mieszkańców gminy Piecki</t>
  </si>
  <si>
    <t>8.</t>
  </si>
  <si>
    <t>900</t>
  </si>
  <si>
    <t>Kanalizacja sanitarna w m.Krutyń,m.Krutyński Piecek, m,Zielony Lasek, m.Zgon wraz z kolektorem przesyłowym do m.Piecki oraz budowa zbiorowego zaopatrzenia w wodę m.Zgon</t>
  </si>
  <si>
    <t>9.</t>
  </si>
  <si>
    <t>System zagospodarowania odpadów komunalnych w Olsztynie.Budowa zakładu unieszkodliwiania.</t>
  </si>
  <si>
    <t>10.</t>
  </si>
  <si>
    <t>Przysposobienir retencyjne rzeki Dajna</t>
  </si>
  <si>
    <t>11.</t>
  </si>
  <si>
    <t xml:space="preserve">Zakup zamiatarki ciągnikowej do czyszczenia asfaltu </t>
  </si>
  <si>
    <t>UG Piecki - f.s.</t>
  </si>
  <si>
    <t>12.</t>
  </si>
  <si>
    <t>9005</t>
  </si>
  <si>
    <t>Budowa wiaty przystankowej w m. Nawiady</t>
  </si>
  <si>
    <t>13.</t>
  </si>
  <si>
    <t>Remont i modernizacja świetlicy w m. Głogno</t>
  </si>
  <si>
    <t>14.</t>
  </si>
  <si>
    <t>Remont świetlicy w Starych Kiełbonkach</t>
  </si>
  <si>
    <t>x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</si>
  <si>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</si>
  <si>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**) - dla inwestycji wykazanych w kol. 6 nie należy wypełniać kol. 7, 8, 9, 10 i 11</t>
  </si>
  <si>
    <r>
      <t xml:space="preserve">Wydatki* na programy i projekty realizowane ze środków pochodzących z funduszy strukturalnych i Funduszu Spójności oraz pozostałe środki pochodzące ze źródeł zagranicznych nie podlegających zwrotowi  2013r.  </t>
    </r>
    <r>
      <rPr>
        <b/>
        <sz val="10"/>
        <color indexed="10"/>
        <rFont val="Arial"/>
        <family val="2"/>
      </rPr>
      <t>-</t>
    </r>
    <r>
      <rPr>
        <i/>
        <sz val="10"/>
        <color indexed="10"/>
        <rFont val="Arial"/>
        <family val="2"/>
      </rPr>
      <t xml:space="preserve"> Projekt-</t>
    </r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</si>
  <si>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</si>
  <si>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</si>
  <si>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</si>
  <si>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</si>
  <si>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</si>
  <si>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</si>
  <si>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</si>
  <si>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2013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</si>
  <si>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</si>
  <si>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</si>
  <si>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</si>
  <si>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</si>
  <si>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</si>
  <si>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</si>
  <si>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</si>
  <si>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</si>
  <si>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</si>
  <si>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</si>
  <si>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</si>
  <si>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</si>
  <si>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</si>
  <si>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</si>
  <si>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</si>
  <si>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</si>
  <si>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1.3</t>
  </si>
  <si>
    <t>Program Operacyjny RYBY Nazwa projektu:     Budowa przedszkola w Pieckach</t>
  </si>
  <si>
    <t>Razem wydatki:</t>
  </si>
  <si>
    <t>801-80104</t>
  </si>
  <si>
    <t>2012 r.</t>
  </si>
  <si>
    <t>2015 r.***</t>
  </si>
  <si>
    <t>1.4</t>
  </si>
  <si>
    <t>1.5</t>
  </si>
  <si>
    <t>Program Operacyjny RYBY Nazwa projektu: Rozbudowa,przebudowa budynku przy ul. Zwycięstwa 35 w Pieckach</t>
  </si>
  <si>
    <t>852-85219</t>
  </si>
  <si>
    <t>2011 r.</t>
  </si>
  <si>
    <t>2013 r.***</t>
  </si>
  <si>
    <t>1.6</t>
  </si>
  <si>
    <t>Program Rozwoju Obszarów Wiejskich na lata 2007-2013 Nazwa projektu:Remont i modernizacja świetlicy w m. Głogno</t>
  </si>
  <si>
    <t>921-92109</t>
  </si>
  <si>
    <t>2011r.</t>
  </si>
  <si>
    <t>1.7</t>
  </si>
  <si>
    <t>1.8</t>
  </si>
  <si>
    <t>Program Rozwoju Obszarów Wiejskich , Odnowa i Rozwój Wsi  Nazwa projektu:Remont świetlicy w Starych Kiełbonkach</t>
  </si>
  <si>
    <t xml:space="preserve"> PO Kapitał Ludzki Indywidualizacja procesu nauczania klas I-III</t>
  </si>
  <si>
    <t xml:space="preserve"> 2.  Wydatki bieżące </t>
  </si>
  <si>
    <t>853-85395</t>
  </si>
  <si>
    <t>2012 r.***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</si>
  <si>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</si>
  <si>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</si>
  <si>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</si>
  <si>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</si>
  <si>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r>
      <t>Dochody i wydatki związane z realizacją zadań z zakresu administracji rządowej i innych zadań zleconych odrębnymi ustawami w 2013 r. -</t>
    </r>
    <r>
      <rPr>
        <b/>
        <sz val="14"/>
        <color indexed="10"/>
        <rFont val="Arial CE"/>
        <family val="2"/>
      </rPr>
      <t xml:space="preserve"> </t>
    </r>
    <r>
      <rPr>
        <b/>
        <i/>
        <sz val="14"/>
        <color indexed="10"/>
        <rFont val="Arial CE"/>
        <family val="2"/>
      </rPr>
      <t>projekt</t>
    </r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</si>
  <si>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</si>
  <si>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</si>
  <si>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</si>
  <si>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</si>
  <si>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</si>
  <si>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</si>
  <si>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</si>
  <si>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t>Informacje uzupełniające:</t>
  </si>
  <si>
    <t xml:space="preserve">Dochody budżetu państwa związane z realizacją </t>
  </si>
  <si>
    <t>zadań zleconych:</t>
  </si>
  <si>
    <t xml:space="preserve">Dz. 85, rozdz. 85212 par. 2350    -  30000 zł </t>
  </si>
  <si>
    <t>Dz. 750,rozdz.75011 par. 2350 -         250 zł</t>
  </si>
  <si>
    <r>
      <t xml:space="preserve">Dochody i wydatki związane z realizacją zadań realizowanych na podstawie umów lub porozumień między jednostkami samorządu terytorialnego w 2013 r. - </t>
    </r>
    <r>
      <rPr>
        <b/>
        <i/>
        <sz val="14"/>
        <color indexed="10"/>
        <rFont val="Arial"/>
        <family val="2"/>
      </rPr>
      <t>projekt</t>
    </r>
  </si>
  <si>
    <t>Dochody
ogółem</t>
  </si>
  <si>
    <t>dotacje</t>
  </si>
  <si>
    <t>Ogółem</t>
  </si>
  <si>
    <t>3 dzieci x 345,44 x 11 m-cy = 11399,52</t>
  </si>
  <si>
    <r>
      <t xml:space="preserve"> Przychody i rozchody budżetu w 2013 r.-  </t>
    </r>
    <r>
      <rPr>
        <b/>
        <sz val="14"/>
        <color indexed="10"/>
        <rFont val="Arial"/>
        <family val="2"/>
      </rPr>
      <t>projekt</t>
    </r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</si>
  <si>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</si>
  <si>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</si>
  <si>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</si>
  <si>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</si>
  <si>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</si>
  <si>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</si>
  <si>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</si>
  <si>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</si>
  <si>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</si>
  <si>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</si>
  <si>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</si>
  <si>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</si>
  <si>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</si>
  <si>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</si>
  <si>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</si>
  <si>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</si>
  <si>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</si>
  <si>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</si>
  <si>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</si>
  <si>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</si>
  <si>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</si>
  <si>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</si>
  <si>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</si>
  <si>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</si>
  <si>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</si>
  <si>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</si>
  <si>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</si>
  <si>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 xml:space="preserve">  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</si>
  <si>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</si>
  <si>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</si>
  <si>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</si>
  <si>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</si>
  <si>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</si>
  <si>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</si>
  <si>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</si>
  <si>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</si>
  <si>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</si>
  <si>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</si>
  <si>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</si>
  <si>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</si>
  <si>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</si>
  <si>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</si>
  <si>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</si>
  <si>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 xml:space="preserve">Zestawienie planowanych kwot dotacji udzielanych z budżetu jst, realizowanych przez podmioty należące i nienależące do sektora finansów publicznych w 2013 r.-    </t>
    </r>
    <r>
      <rPr>
        <b/>
        <i/>
        <sz val="14"/>
        <color indexed="10"/>
        <rFont val="Arial CE"/>
        <family val="2"/>
      </rPr>
      <t>projekt</t>
    </r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</si>
  <si>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</si>
  <si>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</si>
  <si>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</si>
  <si>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</si>
  <si>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</si>
  <si>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</si>
  <si>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Bieżące utrzymanie cmentarzy komunalnych</t>
  </si>
  <si>
    <r>
      <t>a)</t>
    </r>
    <r>
      <rPr>
        <i/>
        <sz val="10"/>
        <rFont val="Arial CE"/>
        <family val="2"/>
      </rPr>
      <t xml:space="preserve"> koszenie terenu cmentarzy 30407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0,17 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 2 koszenia (ew.3 koszenia)</t>
    </r>
  </si>
  <si>
    <r>
      <t xml:space="preserve">b) </t>
    </r>
    <r>
      <rPr>
        <i/>
        <sz val="10"/>
        <rFont val="Arial CE"/>
        <family val="2"/>
      </rPr>
      <t>grabienie skoszonej trawy 20107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0,06 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2 grabienia </t>
    </r>
  </si>
  <si>
    <r>
      <t>c)</t>
    </r>
    <r>
      <rPr>
        <i/>
        <sz val="10"/>
        <rFont val="Arial CE"/>
        <family val="2"/>
      </rPr>
      <t xml:space="preserve"> grabienie i wywiezienie liści 20107m</t>
    </r>
    <r>
      <rPr>
        <i/>
        <vertAlign val="superscript"/>
        <sz val="10"/>
        <rFont val="Arial CE"/>
        <family val="2"/>
      </rPr>
      <t xml:space="preserve">2 </t>
    </r>
    <r>
      <rPr>
        <i/>
        <sz val="10"/>
        <rFont val="Arial CE"/>
        <family val="2"/>
      </rPr>
      <t>x 0,06zł/m</t>
    </r>
    <r>
      <rPr>
        <i/>
        <vertAlign val="superscript"/>
        <sz val="10"/>
        <rFont val="Arial CE"/>
        <family val="2"/>
      </rPr>
      <t xml:space="preserve">2 </t>
    </r>
  </si>
  <si>
    <r>
      <t xml:space="preserve">d) </t>
    </r>
    <r>
      <rPr>
        <i/>
        <sz val="10"/>
        <rFont val="Arial CE"/>
        <family val="2"/>
      </rPr>
      <t>wywóz nieczystości stałych 350zł x 2 pojemniki x 12 m-cy</t>
    </r>
  </si>
  <si>
    <r>
      <t xml:space="preserve">e) </t>
    </r>
    <r>
      <rPr>
        <i/>
        <sz val="10"/>
        <rFont val="Arial CE"/>
        <family val="2"/>
      </rPr>
      <t>wywóz liści i trawy 66,56t x 22,70zł/1t</t>
    </r>
  </si>
  <si>
    <t xml:space="preserve">2. </t>
  </si>
  <si>
    <t xml:space="preserve">Bieżące utrzymanie przystanków </t>
  </si>
  <si>
    <r>
      <t>a)</t>
    </r>
    <r>
      <rPr>
        <i/>
        <sz val="10"/>
        <rFont val="Arial CE"/>
        <family val="2"/>
      </rPr>
      <t xml:space="preserve"> wywóz nieczystości stałych 1 pojemnik x 12 m-cy x 350 zł </t>
    </r>
  </si>
  <si>
    <r>
      <t>b) t</t>
    </r>
    <r>
      <rPr>
        <i/>
        <sz val="10"/>
        <rFont val="Arial CE"/>
        <family val="2"/>
      </rPr>
      <t>ransport odpadów z przystanków 1750t x 22,70zł/t</t>
    </r>
  </si>
  <si>
    <r>
      <t>c)</t>
    </r>
    <r>
      <rPr>
        <i/>
        <sz val="10"/>
        <rFont val="Arial CE"/>
        <family val="2"/>
      </rPr>
      <t xml:space="preserve"> sprzątanie wiat przystankowych i otoczenia 378,96m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0,69zł/m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12 m-cy</t>
    </r>
  </si>
  <si>
    <t>Dtacja dla ZGKiM na budowę wodociagu w Pieckach</t>
  </si>
  <si>
    <t>400</t>
  </si>
  <si>
    <t>40001</t>
  </si>
  <si>
    <t>Dotacja dla ZGKiM Piecki na modernizację węzłów cieplnych</t>
  </si>
  <si>
    <r>
      <t>a)</t>
    </r>
    <r>
      <rPr>
        <i/>
        <sz val="10"/>
        <rFont val="Arial CE"/>
        <family val="2"/>
      </rPr>
      <t>dotacja dla punktu przedszkolnego w Pieckach 216 zł x 25 dzieci x 5m-cy</t>
    </r>
  </si>
  <si>
    <t>Dotacja dla ZGKiM Piecki na zakup WUKO</t>
  </si>
  <si>
    <t>Utrzymanie zieleni na terenach komunalnych</t>
  </si>
  <si>
    <r>
      <t>a)</t>
    </r>
    <r>
      <rPr>
        <i/>
        <sz val="10"/>
        <rFont val="Arial CE"/>
        <family val="2"/>
      </rPr>
      <t xml:space="preserve"> koszenie trawy 57745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0,17zł/m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4 koszenia </t>
    </r>
  </si>
  <si>
    <r>
      <t>b)</t>
    </r>
    <r>
      <rPr>
        <i/>
        <sz val="10"/>
        <rFont val="Arial CE"/>
        <family val="2"/>
      </rPr>
      <t xml:space="preserve"> cięcie żywopłotu 220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0,17zł/m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3 cięcia </t>
    </r>
  </si>
  <si>
    <r>
      <t xml:space="preserve">c) </t>
    </r>
    <r>
      <rPr>
        <i/>
        <sz val="10"/>
        <rFont val="Arial CE"/>
        <family val="2"/>
      </rPr>
      <t>wywóz skoszonej trawy 225,4t x 227,0zł/t</t>
    </r>
  </si>
  <si>
    <r>
      <t xml:space="preserve">d) </t>
    </r>
    <r>
      <rPr>
        <i/>
        <sz val="10"/>
        <rFont val="Arial CE"/>
        <family val="2"/>
      </rPr>
      <t>grabienie skoszonej trawy 2905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0,06zł/m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4 grabienia</t>
    </r>
  </si>
  <si>
    <t>Sprzątanie i bieżące naprawy chodników</t>
  </si>
  <si>
    <r>
      <t>a) odśnieżanie chodników 9527,50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0,69zł/m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3 odśnieżania (ew.4)</t>
    </r>
  </si>
  <si>
    <r>
      <t>b) sprzątanie powierzchni ulic 13725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0,55zł/m</t>
    </r>
    <r>
      <rPr>
        <i/>
        <vertAlign val="superscript"/>
        <sz val="10"/>
        <rFont val="Arial CE"/>
        <family val="2"/>
      </rPr>
      <t>2</t>
    </r>
  </si>
  <si>
    <r>
      <t>c) sprzątanie chodników 8686,50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0,61zł/m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2 sprzątania</t>
    </r>
  </si>
  <si>
    <t>d) wywóz nieczystości z chodnikówi ulic 134,2t x 19,80zł/t</t>
  </si>
  <si>
    <t>Dotacja celowa dla ZGKiM Piecki na zakup małego ciągnika</t>
  </si>
  <si>
    <t>Dotacja na działalność domu kultury</t>
  </si>
  <si>
    <t xml:space="preserve"> Utrzymanie świetlic wiejskich oraz zajęcia świetlic.</t>
  </si>
  <si>
    <t>Dotacja na działalność muzeum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</si>
  <si>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</si>
  <si>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</si>
  <si>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</si>
  <si>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r>
      <t>Z</t>
    </r>
    <r>
      <rPr>
        <sz val="10"/>
        <rFont val="Arial CE"/>
        <family val="2"/>
      </rPr>
      <t>adania w zakresie kultury fizycznej</t>
    </r>
  </si>
  <si>
    <t>Plan przychodów i kosztów samorządowych zakładów budżetowych</t>
  </si>
  <si>
    <r>
      <t xml:space="preserve">  na 2013 r.    - </t>
    </r>
    <r>
      <rPr>
        <b/>
        <i/>
        <sz val="13"/>
        <color indexed="10"/>
        <rFont val="Arial CE"/>
        <family val="2"/>
      </rPr>
      <t xml:space="preserve"> projekt  </t>
    </r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</si>
  <si>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</si>
  <si>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</si>
  <si>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</si>
  <si>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</si>
  <si>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</si>
  <si>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</si>
  <si>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</si>
  <si>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</si>
  <si>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>§265, §266</t>
  </si>
  <si>
    <t xml:space="preserve"> Samorządowe zakłady budżetowe</t>
  </si>
  <si>
    <t>SamorządowyZakład Gospodarki Komunalnej i Mieszkaniowej w Pieckach</t>
  </si>
  <si>
    <r>
      <t>Plan dochodów w łącznej kwocie rachunku dochodów samorządowych jednostek budżetowych prowadzących działalność na podstawie ustawy o systemie oświaty  i wydatków nimi finansowanych na   2013r. -</t>
    </r>
    <r>
      <rPr>
        <b/>
        <sz val="12"/>
        <color indexed="10"/>
        <rFont val="Arial"/>
        <family val="2"/>
      </rPr>
      <t xml:space="preserve"> projekt</t>
    </r>
  </si>
  <si>
    <t>Plan dochodów</t>
  </si>
  <si>
    <t>Plan wydatków</t>
  </si>
  <si>
    <t>Dział  801, z tego:</t>
  </si>
  <si>
    <t>-rozdział 80101 - szkoły podstawowe</t>
  </si>
  <si>
    <t>-rozdział 80104  - przedszkola</t>
  </si>
  <si>
    <t>-rozdział 80110 - gimnazja</t>
  </si>
  <si>
    <t>II.</t>
  </si>
  <si>
    <t>Dział, z tego:</t>
  </si>
  <si>
    <t>-rozdział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</si>
</sst>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@"/>
    <numFmt numFmtId="167" formatCode="#,##0.00"/>
    <numFmt numFmtId="168" formatCode="0.00"/>
    <numFmt numFmtId="169" formatCode="0"/>
    <numFmt numFmtId="170" formatCode="_-* #,##0\ _z_ł_-;\-* #,##0\ _z_ł_-;_-* &quot;- &quot;_z_ł_-;_-@_-"/>
    <numFmt numFmtId="171" formatCode="# ?/?"/>
    <numFmt numFmtId="172" formatCode="#,##0\ _z_ł"/>
  </numFmts>
  <fonts count="6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i/>
      <sz val="12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b/>
      <i/>
      <sz val="9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10"/>
      <color indexed="17"/>
      <name val="Arial CE"/>
      <family val="2"/>
    </font>
    <font>
      <sz val="10"/>
      <color indexed="20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i/>
      <sz val="9"/>
      <color indexed="10"/>
      <name val="Arial CE"/>
      <family val="2"/>
    </font>
    <font>
      <sz val="11"/>
      <name val="Arial CE"/>
      <family val="2"/>
    </font>
    <font>
      <b/>
      <i/>
      <sz val="16"/>
      <color indexed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8"/>
      <name val="Calibri"/>
      <family val="2"/>
    </font>
    <font>
      <b/>
      <i/>
      <sz val="14"/>
      <name val="Arial CE"/>
      <family val="2"/>
    </font>
    <font>
      <sz val="8"/>
      <name val="Arial CE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8"/>
      <name val="Arial CE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 CE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60"/>
      <name val="Arial CE"/>
      <family val="2"/>
    </font>
    <font>
      <sz val="10"/>
      <color indexed="5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  <font>
      <b/>
      <i/>
      <sz val="13"/>
      <color indexed="10"/>
      <name val="Arial CE"/>
      <family val="2"/>
    </font>
    <font>
      <b/>
      <sz val="9"/>
      <name val="Arial CE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77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2" xfId="0" applyNumberForma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6" fillId="2" borderId="4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166" fontId="6" fillId="3" borderId="6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/>
    </xf>
    <xf numFmtId="164" fontId="0" fillId="0" borderId="1" xfId="0" applyBorder="1" applyAlignment="1">
      <alignment horizontal="center"/>
    </xf>
    <xf numFmtId="164" fontId="6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6" fillId="3" borderId="1" xfId="0" applyFont="1" applyFill="1" applyBorder="1" applyAlignment="1">
      <alignment horizontal="center"/>
    </xf>
    <xf numFmtId="164" fontId="0" fillId="5" borderId="0" xfId="0" applyFill="1" applyAlignment="1">
      <alignment/>
    </xf>
    <xf numFmtId="164" fontId="6" fillId="0" borderId="0" xfId="0" applyFont="1" applyAlignment="1">
      <alignment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4" borderId="1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6" fillId="5" borderId="7" xfId="0" applyFont="1" applyFill="1" applyBorder="1" applyAlignment="1">
      <alignment horizontal="center"/>
    </xf>
    <xf numFmtId="164" fontId="0" fillId="5" borderId="1" xfId="0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4" fontId="6" fillId="5" borderId="8" xfId="0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/>
    </xf>
    <xf numFmtId="164" fontId="0" fillId="5" borderId="8" xfId="0" applyFont="1" applyFill="1" applyBorder="1" applyAlignment="1">
      <alignment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6" fillId="2" borderId="8" xfId="0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 vertical="center"/>
    </xf>
    <xf numFmtId="164" fontId="11" fillId="0" borderId="0" xfId="0" applyFont="1" applyAlignment="1">
      <alignment/>
    </xf>
    <xf numFmtId="164" fontId="1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4" fontId="13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center"/>
    </xf>
    <xf numFmtId="164" fontId="0" fillId="0" borderId="0" xfId="0" applyAlignment="1">
      <alignment vertical="center"/>
    </xf>
    <xf numFmtId="164" fontId="16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5" fontId="17" fillId="0" borderId="0" xfId="0" applyNumberFormat="1" applyFont="1" applyBorder="1" applyAlignment="1">
      <alignment horizontal="right" vertical="center"/>
    </xf>
    <xf numFmtId="164" fontId="8" fillId="0" borderId="0" xfId="0" applyFont="1" applyAlignment="1">
      <alignment vertical="center"/>
    </xf>
    <xf numFmtId="164" fontId="17" fillId="0" borderId="0" xfId="0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4" fontId="0" fillId="0" borderId="0" xfId="0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4" fontId="0" fillId="0" borderId="0" xfId="0" applyAlignment="1" applyProtection="1">
      <alignment horizontal="left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4" fontId="0" fillId="5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22" fillId="0" borderId="0" xfId="0" applyFont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6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23" fillId="4" borderId="4" xfId="0" applyFont="1" applyFill="1" applyBorder="1" applyAlignment="1" applyProtection="1">
      <alignment horizontal="center" vertical="center" wrapText="1"/>
      <protection locked="0"/>
    </xf>
    <xf numFmtId="164" fontId="23" fillId="4" borderId="1" xfId="0" applyFont="1" applyFill="1" applyBorder="1" applyAlignment="1" applyProtection="1">
      <alignment horizontal="center" vertical="center" wrapText="1"/>
      <protection locked="0"/>
    </xf>
    <xf numFmtId="164" fontId="1" fillId="5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23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7" xfId="0" applyNumberFormat="1" applyFont="1" applyFill="1" applyBorder="1" applyAlignment="1" applyProtection="1">
      <alignment horizontal="center" wrapText="1"/>
      <protection locked="0"/>
    </xf>
    <xf numFmtId="168" fontId="23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3" fillId="4" borderId="10" xfId="0" applyNumberFormat="1" applyFont="1" applyFill="1" applyBorder="1" applyAlignment="1" applyProtection="1">
      <alignment horizontal="center" vertical="center" wrapText="1"/>
      <protection locked="0"/>
    </xf>
    <xf numFmtId="165" fontId="2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10" xfId="0" applyFont="1" applyFill="1" applyBorder="1" applyAlignment="1" applyProtection="1">
      <alignment horizontal="center" vertical="center" wrapText="1"/>
      <protection locked="0"/>
    </xf>
    <xf numFmtId="166" fontId="24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24" fillId="5" borderId="10" xfId="0" applyFont="1" applyFill="1" applyBorder="1" applyAlignment="1" applyProtection="1">
      <alignment horizontal="center" vertical="center" wrapText="1"/>
      <protection locked="0"/>
    </xf>
    <xf numFmtId="165" fontId="24" fillId="0" borderId="10" xfId="0" applyNumberFormat="1" applyFont="1" applyBorder="1" applyAlignment="1" applyProtection="1">
      <alignment horizontal="center" vertical="center" wrapText="1"/>
      <protection locked="0"/>
    </xf>
    <xf numFmtId="164" fontId="24" fillId="0" borderId="10" xfId="0" applyFont="1" applyBorder="1" applyAlignment="1" applyProtection="1">
      <alignment horizontal="center" vertical="center" wrapText="1"/>
      <protection locked="0"/>
    </xf>
    <xf numFmtId="165" fontId="24" fillId="0" borderId="1" xfId="0" applyNumberFormat="1" applyFont="1" applyBorder="1" applyAlignment="1" applyProtection="1">
      <alignment horizontal="center" vertical="center" wrapText="1"/>
      <protection locked="0"/>
    </xf>
    <xf numFmtId="167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167" fontId="25" fillId="6" borderId="4" xfId="0" applyNumberFormat="1" applyFont="1" applyFill="1" applyBorder="1" applyAlignment="1" applyProtection="1">
      <alignment horizontal="left" vertical="center" wrapText="1"/>
      <protection locked="0"/>
    </xf>
    <xf numFmtId="165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6" borderId="1" xfId="0" applyFont="1" applyFill="1" applyBorder="1" applyAlignment="1" applyProtection="1">
      <alignment horizontal="right" vertical="center" wrapText="1"/>
      <protection locked="0"/>
    </xf>
    <xf numFmtId="164" fontId="1" fillId="6" borderId="0" xfId="0" applyFont="1" applyFill="1" applyAlignment="1" applyProtection="1">
      <alignment/>
      <protection locked="0"/>
    </xf>
    <xf numFmtId="167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4" borderId="4" xfId="0" applyNumberFormat="1" applyFont="1" applyFill="1" applyBorder="1" applyAlignment="1" applyProtection="1">
      <alignment horizontal="left" vertical="center" wrapText="1"/>
      <protection locked="0"/>
    </xf>
    <xf numFmtId="165" fontId="2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23" fillId="4" borderId="1" xfId="0" applyFont="1" applyFill="1" applyBorder="1" applyAlignment="1" applyProtection="1">
      <alignment horizontal="right" vertical="center" wrapText="1"/>
      <protection locked="0"/>
    </xf>
    <xf numFmtId="164" fontId="23" fillId="5" borderId="0" xfId="0" applyFont="1" applyFill="1" applyAlignment="1" applyProtection="1">
      <alignment/>
      <protection locked="0"/>
    </xf>
    <xf numFmtId="164" fontId="23" fillId="4" borderId="0" xfId="0" applyFont="1" applyFill="1" applyAlignment="1" applyProtection="1">
      <alignment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4" xfId="0" applyNumberFormat="1" applyFont="1" applyBorder="1" applyAlignment="1" applyProtection="1">
      <alignment horizontal="left" vertical="center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Font="1" applyBorder="1" applyAlignment="1" applyProtection="1">
      <alignment horizontal="right" vertical="center" wrapText="1"/>
      <protection locked="0"/>
    </xf>
    <xf numFmtId="165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6" borderId="4" xfId="0" applyNumberFormat="1" applyFont="1" applyFill="1" applyBorder="1" applyAlignment="1" applyProtection="1">
      <alignment horizontal="left" vertical="center" wrapText="1"/>
      <protection locked="0"/>
    </xf>
    <xf numFmtId="169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right" vertical="center"/>
      <protection locked="0"/>
    </xf>
    <xf numFmtId="164" fontId="0" fillId="0" borderId="1" xfId="0" applyBorder="1" applyAlignment="1" applyProtection="1">
      <alignment horizontal="right" vertical="center"/>
      <protection locked="0"/>
    </xf>
    <xf numFmtId="167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1" xfId="0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164" fontId="6" fillId="4" borderId="1" xfId="0" applyFont="1" applyFill="1" applyBorder="1" applyAlignment="1" applyProtection="1">
      <alignment horizontal="right" vertical="center"/>
      <protection locked="0"/>
    </xf>
    <xf numFmtId="165" fontId="6" fillId="6" borderId="1" xfId="0" applyNumberFormat="1" applyFont="1" applyFill="1" applyBorder="1" applyAlignment="1" applyProtection="1">
      <alignment horizontal="right" vertical="center"/>
      <protection locked="0"/>
    </xf>
    <xf numFmtId="165" fontId="0" fillId="6" borderId="1" xfId="0" applyNumberFormat="1" applyFill="1" applyBorder="1" applyAlignment="1" applyProtection="1">
      <alignment horizontal="right" vertical="center"/>
      <protection locked="0"/>
    </xf>
    <xf numFmtId="165" fontId="0" fillId="4" borderId="1" xfId="0" applyNumberFormat="1" applyFill="1" applyBorder="1" applyAlignment="1" applyProtection="1">
      <alignment horizontal="right" vertical="center"/>
      <protection locked="0"/>
    </xf>
    <xf numFmtId="164" fontId="0" fillId="4" borderId="1" xfId="0" applyFill="1" applyBorder="1" applyAlignment="1" applyProtection="1">
      <alignment horizontal="right" vertical="center"/>
      <protection locked="0"/>
    </xf>
    <xf numFmtId="164" fontId="1" fillId="4" borderId="0" xfId="0" applyFont="1" applyFill="1" applyAlignment="1" applyProtection="1">
      <alignment/>
      <protection locked="0"/>
    </xf>
    <xf numFmtId="167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4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Font="1" applyFill="1" applyBorder="1" applyAlignment="1" applyProtection="1">
      <alignment horizontal="right" vertical="center"/>
      <protection locked="0"/>
    </xf>
    <xf numFmtId="165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Font="1" applyFill="1" applyBorder="1" applyAlignment="1" applyProtection="1">
      <alignment horizontal="right" vertical="center"/>
      <protection locked="0"/>
    </xf>
    <xf numFmtId="16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1" xfId="0" applyNumberFormat="1" applyFill="1" applyBorder="1" applyAlignment="1" applyProtection="1">
      <alignment horizontal="right" vertical="center"/>
      <protection locked="0"/>
    </xf>
    <xf numFmtId="164" fontId="0" fillId="5" borderId="1" xfId="0" applyFill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1" xfId="0" applyFont="1" applyFill="1" applyBorder="1" applyAlignment="1" applyProtection="1">
      <alignment horizontal="right" vertical="center"/>
      <protection locked="0"/>
    </xf>
    <xf numFmtId="164" fontId="23" fillId="6" borderId="0" xfId="0" applyFont="1" applyFill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167" fontId="23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right" vertical="center"/>
      <protection locked="0"/>
    </xf>
    <xf numFmtId="167" fontId="1" fillId="0" borderId="0" xfId="0" applyNumberFormat="1" applyFont="1" applyAlignment="1" applyProtection="1">
      <alignment horizontal="center" vertical="center"/>
      <protection locked="0"/>
    </xf>
    <xf numFmtId="167" fontId="1" fillId="4" borderId="4" xfId="0" applyNumberFormat="1" applyFont="1" applyFill="1" applyBorder="1" applyAlignment="1" applyProtection="1">
      <alignment horizontal="left" vertical="center" wrapTex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167" fontId="23" fillId="0" borderId="4" xfId="0" applyNumberFormat="1" applyFont="1" applyBorder="1" applyAlignment="1" applyProtection="1">
      <alignment horizontal="left" vertical="center" wrapText="1"/>
      <protection locked="0"/>
    </xf>
    <xf numFmtId="165" fontId="23" fillId="0" borderId="1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Font="1" applyBorder="1" applyAlignment="1" applyProtection="1">
      <alignment horizontal="right" vertical="center"/>
      <protection locked="0"/>
    </xf>
    <xf numFmtId="164" fontId="8" fillId="0" borderId="1" xfId="0" applyFont="1" applyBorder="1" applyAlignment="1" applyProtection="1">
      <alignment horizontal="right" vertical="center"/>
      <protection locked="0"/>
    </xf>
    <xf numFmtId="169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67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0" xfId="0" applyFont="1" applyFill="1" applyAlignment="1" applyProtection="1">
      <alignment horizontal="center" vertical="center"/>
      <protection locked="0"/>
    </xf>
    <xf numFmtId="164" fontId="1" fillId="7" borderId="0" xfId="0" applyFont="1" applyFill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left" vertical="center"/>
      <protection locked="0"/>
    </xf>
    <xf numFmtId="166" fontId="13" fillId="0" borderId="0" xfId="0" applyNumberFormat="1" applyFont="1" applyAlignment="1" applyProtection="1">
      <alignment vertical="center"/>
      <protection locked="0"/>
    </xf>
    <xf numFmtId="166" fontId="11" fillId="0" borderId="0" xfId="0" applyNumberFormat="1" applyFont="1" applyAlignment="1" applyProtection="1">
      <alignment horizontal="left" vertical="center"/>
      <protection locked="0"/>
    </xf>
    <xf numFmtId="166" fontId="26" fillId="0" borderId="0" xfId="0" applyNumberFormat="1" applyFont="1" applyAlignment="1" applyProtection="1">
      <alignment horizontal="left" vertical="center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164" fontId="27" fillId="0" borderId="2" xfId="0" applyNumberFormat="1" applyFont="1" applyBorder="1" applyAlignment="1" applyProtection="1">
      <alignment vertical="center"/>
      <protection locked="0"/>
    </xf>
    <xf numFmtId="166" fontId="27" fillId="0" borderId="0" xfId="0" applyNumberFormat="1" applyFont="1" applyAlignment="1" applyProtection="1">
      <alignment horizontal="left" vertical="center"/>
      <protection locked="0"/>
    </xf>
    <xf numFmtId="164" fontId="27" fillId="0" borderId="0" xfId="0" applyFont="1" applyAlignment="1" applyProtection="1">
      <alignment horizontal="center" vertical="center"/>
      <protection locked="0"/>
    </xf>
    <xf numFmtId="165" fontId="27" fillId="0" borderId="0" xfId="0" applyNumberFormat="1" applyFont="1" applyAlignment="1" applyProtection="1">
      <alignment horizontal="center" vertical="center"/>
      <protection locked="0"/>
    </xf>
    <xf numFmtId="166" fontId="17" fillId="0" borderId="0" xfId="0" applyNumberFormat="1" applyFont="1" applyAlignment="1" applyProtection="1">
      <alignment horizontal="left" vertical="center"/>
      <protection locked="0"/>
    </xf>
    <xf numFmtId="164" fontId="15" fillId="0" borderId="0" xfId="0" applyFont="1" applyAlignment="1" applyProtection="1">
      <alignment horizontal="center" vertical="center"/>
      <protection locked="0"/>
    </xf>
    <xf numFmtId="165" fontId="15" fillId="0" borderId="0" xfId="0" applyNumberFormat="1" applyFont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 horizontal="center" vertical="center"/>
      <protection locked="0"/>
    </xf>
    <xf numFmtId="166" fontId="15" fillId="0" borderId="0" xfId="0" applyNumberFormat="1" applyFont="1" applyAlignment="1" applyProtection="1">
      <alignment horizontal="left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164" fontId="28" fillId="8" borderId="0" xfId="0" applyFont="1" applyFill="1" applyBorder="1" applyAlignment="1">
      <alignment horizontal="center" vertical="center" wrapText="1"/>
    </xf>
    <xf numFmtId="164" fontId="29" fillId="5" borderId="0" xfId="0" applyFont="1" applyFill="1" applyAlignment="1">
      <alignment/>
    </xf>
    <xf numFmtId="164" fontId="30" fillId="5" borderId="0" xfId="0" applyFont="1" applyFill="1" applyAlignment="1">
      <alignment/>
    </xf>
    <xf numFmtId="164" fontId="6" fillId="5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3" fillId="0" borderId="0" xfId="0" applyFont="1" applyAlignment="1">
      <alignment horizontal="right" vertical="center"/>
    </xf>
    <xf numFmtId="164" fontId="23" fillId="4" borderId="1" xfId="0" applyFont="1" applyFill="1" applyBorder="1" applyAlignment="1">
      <alignment horizontal="center" vertical="center"/>
    </xf>
    <xf numFmtId="164" fontId="23" fillId="4" borderId="6" xfId="0" applyFont="1" applyFill="1" applyBorder="1" applyAlignment="1">
      <alignment horizontal="center" vertical="center"/>
    </xf>
    <xf numFmtId="164" fontId="23" fillId="4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23" fillId="4" borderId="10" xfId="0" applyFont="1" applyFill="1" applyBorder="1" applyAlignment="1">
      <alignment horizontal="center" vertical="center" wrapText="1"/>
    </xf>
    <xf numFmtId="164" fontId="34" fillId="0" borderId="1" xfId="0" applyFont="1" applyBorder="1" applyAlignment="1">
      <alignment horizontal="center" vertical="center"/>
    </xf>
    <xf numFmtId="164" fontId="23" fillId="0" borderId="5" xfId="0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vertical="center" wrapText="1"/>
    </xf>
    <xf numFmtId="170" fontId="1" fillId="0" borderId="5" xfId="0" applyNumberFormat="1" applyFont="1" applyBorder="1" applyAlignment="1">
      <alignment vertical="center" wrapText="1"/>
    </xf>
    <xf numFmtId="170" fontId="1" fillId="0" borderId="6" xfId="0" applyNumberFormat="1" applyFont="1" applyBorder="1" applyAlignment="1">
      <alignment vertical="center" wrapText="1"/>
    </xf>
    <xf numFmtId="170" fontId="1" fillId="0" borderId="5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horizontal="center" vertical="center"/>
    </xf>
    <xf numFmtId="164" fontId="23" fillId="0" borderId="13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4" fontId="1" fillId="0" borderId="13" xfId="0" applyFont="1" applyBorder="1" applyAlignment="1">
      <alignment vertical="center" wrapText="1"/>
    </xf>
    <xf numFmtId="170" fontId="1" fillId="0" borderId="13" xfId="0" applyNumberFormat="1" applyFont="1" applyBorder="1" applyAlignment="1">
      <alignment vertical="center" wrapText="1"/>
    </xf>
    <xf numFmtId="170" fontId="1" fillId="0" borderId="13" xfId="0" applyNumberFormat="1" applyFont="1" applyBorder="1" applyAlignment="1">
      <alignment vertical="center"/>
    </xf>
    <xf numFmtId="170" fontId="1" fillId="0" borderId="13" xfId="0" applyNumberFormat="1" applyFont="1" applyBorder="1" applyAlignment="1">
      <alignment horizontal="center" vertical="center"/>
    </xf>
    <xf numFmtId="170" fontId="1" fillId="0" borderId="14" xfId="0" applyNumberFormat="1" applyFont="1" applyBorder="1" applyAlignment="1">
      <alignment vertical="center" wrapText="1"/>
    </xf>
    <xf numFmtId="170" fontId="35" fillId="0" borderId="1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170" fontId="35" fillId="0" borderId="13" xfId="0" applyNumberFormat="1" applyFont="1" applyBorder="1" applyAlignment="1">
      <alignment vertical="center" wrapText="1"/>
    </xf>
    <xf numFmtId="170" fontId="23" fillId="9" borderId="1" xfId="0" applyNumberFormat="1" applyFont="1" applyFill="1" applyBorder="1" applyAlignment="1">
      <alignment horizontal="left" vertical="center"/>
    </xf>
    <xf numFmtId="170" fontId="23" fillId="9" borderId="1" xfId="0" applyNumberFormat="1" applyFont="1" applyFill="1" applyBorder="1" applyAlignment="1">
      <alignment vertical="center"/>
    </xf>
    <xf numFmtId="164" fontId="36" fillId="9" borderId="1" xfId="0" applyNumberFormat="1" applyFont="1" applyFill="1" applyBorder="1" applyAlignment="1">
      <alignment horizontal="center" vertical="center"/>
    </xf>
    <xf numFmtId="164" fontId="23" fillId="9" borderId="1" xfId="0" applyNumberFormat="1" applyFont="1" applyFill="1" applyBorder="1" applyAlignment="1">
      <alignment vertical="center"/>
    </xf>
    <xf numFmtId="164" fontId="23" fillId="9" borderId="1" xfId="0" applyFont="1" applyFill="1" applyBorder="1" applyAlignment="1">
      <alignment horizontal="center" vertical="center"/>
    </xf>
    <xf numFmtId="164" fontId="35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29" fillId="0" borderId="0" xfId="0" applyFont="1" applyBorder="1" applyAlignment="1">
      <alignment horizontal="center" vertical="center"/>
    </xf>
    <xf numFmtId="170" fontId="33" fillId="0" borderId="0" xfId="0" applyNumberFormat="1" applyFont="1" applyAlignment="1">
      <alignment vertical="center"/>
    </xf>
    <xf numFmtId="164" fontId="26" fillId="0" borderId="0" xfId="0" applyFont="1" applyAlignment="1">
      <alignment vertical="center"/>
    </xf>
    <xf numFmtId="164" fontId="38" fillId="0" borderId="0" xfId="20" applyFont="1">
      <alignment/>
      <protection/>
    </xf>
    <xf numFmtId="164" fontId="23" fillId="0" borderId="0" xfId="20" applyFont="1" applyBorder="1" applyAlignment="1">
      <alignment horizontal="center" wrapText="1"/>
      <protection/>
    </xf>
    <xf numFmtId="164" fontId="41" fillId="4" borderId="1" xfId="20" applyFont="1" applyFill="1" applyBorder="1" applyAlignment="1">
      <alignment horizontal="center" vertical="center"/>
      <protection/>
    </xf>
    <xf numFmtId="164" fontId="41" fillId="4" borderId="1" xfId="20" applyFont="1" applyFill="1" applyBorder="1" applyAlignment="1">
      <alignment horizontal="center" vertical="center" wrapText="1"/>
      <protection/>
    </xf>
    <xf numFmtId="164" fontId="34" fillId="0" borderId="1" xfId="20" applyFont="1" applyBorder="1" applyAlignment="1">
      <alignment horizontal="center" vertical="center"/>
      <protection/>
    </xf>
    <xf numFmtId="164" fontId="41" fillId="7" borderId="5" xfId="20" applyFont="1" applyFill="1" applyBorder="1" applyAlignment="1">
      <alignment horizontal="center"/>
      <protection/>
    </xf>
    <xf numFmtId="164" fontId="41" fillId="7" borderId="5" xfId="20" applyFont="1" applyFill="1" applyBorder="1">
      <alignment/>
      <protection/>
    </xf>
    <xf numFmtId="165" fontId="41" fillId="7" borderId="5" xfId="20" applyNumberFormat="1" applyFont="1" applyFill="1" applyBorder="1">
      <alignment/>
      <protection/>
    </xf>
    <xf numFmtId="169" fontId="41" fillId="7" borderId="5" xfId="20" applyNumberFormat="1" applyFont="1" applyFill="1" applyBorder="1">
      <alignment/>
      <protection/>
    </xf>
    <xf numFmtId="164" fontId="41" fillId="7" borderId="5" xfId="20" applyFont="1" applyFill="1" applyBorder="1" applyAlignment="1">
      <alignment/>
      <protection/>
    </xf>
    <xf numFmtId="164" fontId="41" fillId="0" borderId="0" xfId="20" applyFont="1">
      <alignment/>
      <protection/>
    </xf>
    <xf numFmtId="164" fontId="38" fillId="0" borderId="13" xfId="20" applyFont="1" applyBorder="1" applyAlignment="1">
      <alignment horizontal="center" vertical="center"/>
      <protection/>
    </xf>
    <xf numFmtId="164" fontId="38" fillId="0" borderId="13" xfId="20" applyFont="1" applyBorder="1">
      <alignment/>
      <protection/>
    </xf>
    <xf numFmtId="164" fontId="42" fillId="0" borderId="13" xfId="20" applyFont="1" applyFill="1" applyBorder="1" applyAlignment="1">
      <alignment horizontal="center"/>
      <protection/>
    </xf>
    <xf numFmtId="164" fontId="43" fillId="0" borderId="13" xfId="20" applyFont="1" applyFill="1" applyBorder="1" applyAlignment="1">
      <alignment horizontal="center"/>
      <protection/>
    </xf>
    <xf numFmtId="164" fontId="38" fillId="4" borderId="13" xfId="20" applyFont="1" applyFill="1" applyBorder="1">
      <alignment/>
      <protection/>
    </xf>
    <xf numFmtId="164" fontId="41" fillId="4" borderId="13" xfId="20" applyFont="1" applyFill="1" applyBorder="1">
      <alignment/>
      <protection/>
    </xf>
    <xf numFmtId="165" fontId="41" fillId="4" borderId="13" xfId="20" applyNumberFormat="1" applyFont="1" applyFill="1" applyBorder="1">
      <alignment/>
      <protection/>
    </xf>
    <xf numFmtId="169" fontId="41" fillId="4" borderId="13" xfId="20" applyNumberFormat="1" applyFont="1" applyFill="1" applyBorder="1">
      <alignment/>
      <protection/>
    </xf>
    <xf numFmtId="165" fontId="41" fillId="4" borderId="13" xfId="20" applyNumberFormat="1" applyFont="1" applyFill="1" applyBorder="1" applyAlignment="1">
      <alignment/>
      <protection/>
    </xf>
    <xf numFmtId="164" fontId="38" fillId="0" borderId="13" xfId="20" applyFont="1" applyBorder="1" applyAlignment="1">
      <alignment horizontal="center"/>
      <protection/>
    </xf>
    <xf numFmtId="165" fontId="38" fillId="0" borderId="13" xfId="20" applyNumberFormat="1" applyFont="1" applyBorder="1">
      <alignment/>
      <protection/>
    </xf>
    <xf numFmtId="169" fontId="38" fillId="0" borderId="13" xfId="20" applyNumberFormat="1" applyFont="1" applyBorder="1">
      <alignment/>
      <protection/>
    </xf>
    <xf numFmtId="165" fontId="38" fillId="0" borderId="13" xfId="20" applyNumberFormat="1" applyFont="1" applyBorder="1" applyAlignment="1">
      <alignment horizontal="center"/>
      <protection/>
    </xf>
    <xf numFmtId="165" fontId="38" fillId="0" borderId="14" xfId="20" applyNumberFormat="1" applyFont="1" applyBorder="1" applyAlignment="1">
      <alignment horizontal="center"/>
      <protection/>
    </xf>
    <xf numFmtId="164" fontId="38" fillId="0" borderId="13" xfId="20" applyFont="1" applyBorder="1" applyAlignment="1">
      <alignment horizontal="left"/>
      <protection/>
    </xf>
    <xf numFmtId="164" fontId="44" fillId="0" borderId="13" xfId="20" applyFont="1" applyFill="1" applyBorder="1" applyAlignment="1">
      <alignment horizontal="center"/>
      <protection/>
    </xf>
    <xf numFmtId="165" fontId="45" fillId="4" borderId="13" xfId="20" applyNumberFormat="1" applyFont="1" applyFill="1" applyBorder="1">
      <alignment/>
      <protection/>
    </xf>
    <xf numFmtId="164" fontId="41" fillId="5" borderId="13" xfId="20" applyFont="1" applyFill="1" applyBorder="1" applyAlignment="1">
      <alignment horizontal="center"/>
      <protection/>
    </xf>
    <xf numFmtId="164" fontId="41" fillId="7" borderId="13" xfId="20" applyFont="1" applyFill="1" applyBorder="1">
      <alignment/>
      <protection/>
    </xf>
    <xf numFmtId="164" fontId="38" fillId="7" borderId="13" xfId="20" applyFont="1" applyFill="1" applyBorder="1">
      <alignment/>
      <protection/>
    </xf>
    <xf numFmtId="165" fontId="41" fillId="7" borderId="13" xfId="20" applyNumberFormat="1" applyFont="1" applyFill="1" applyBorder="1">
      <alignment/>
      <protection/>
    </xf>
    <xf numFmtId="165" fontId="41" fillId="7" borderId="13" xfId="20" applyNumberFormat="1" applyFont="1" applyFill="1" applyBorder="1" applyAlignment="1">
      <alignment/>
      <protection/>
    </xf>
    <xf numFmtId="164" fontId="38" fillId="5" borderId="0" xfId="20" applyFont="1" applyFill="1">
      <alignment/>
      <protection/>
    </xf>
    <xf numFmtId="164" fontId="38" fillId="4" borderId="0" xfId="20" applyFont="1" applyFill="1">
      <alignment/>
      <protection/>
    </xf>
    <xf numFmtId="164" fontId="38" fillId="0" borderId="14" xfId="20" applyFont="1" applyBorder="1" applyAlignment="1">
      <alignment horizontal="center"/>
      <protection/>
    </xf>
    <xf numFmtId="164" fontId="38" fillId="0" borderId="15" xfId="20" applyFont="1" applyBorder="1" applyAlignment="1">
      <alignment horizontal="center"/>
      <protection/>
    </xf>
    <xf numFmtId="164" fontId="38" fillId="0" borderId="15" xfId="20" applyFont="1" applyBorder="1">
      <alignment/>
      <protection/>
    </xf>
    <xf numFmtId="164" fontId="41" fillId="10" borderId="1" xfId="20" applyFont="1" applyFill="1" applyBorder="1" applyAlignment="1">
      <alignment horizontal="center"/>
      <protection/>
    </xf>
    <xf numFmtId="165" fontId="41" fillId="10" borderId="1" xfId="20" applyNumberFormat="1" applyFont="1" applyFill="1" applyBorder="1">
      <alignment/>
      <protection/>
    </xf>
    <xf numFmtId="169" fontId="41" fillId="10" borderId="1" xfId="20" applyNumberFormat="1" applyFont="1" applyFill="1" applyBorder="1">
      <alignment/>
      <protection/>
    </xf>
    <xf numFmtId="164" fontId="41" fillId="10" borderId="1" xfId="20" applyFont="1" applyFill="1" applyBorder="1">
      <alignment/>
      <protection/>
    </xf>
    <xf numFmtId="164" fontId="41" fillId="10" borderId="1" xfId="20" applyFont="1" applyFill="1" applyBorder="1" applyAlignment="1">
      <alignment/>
      <protection/>
    </xf>
    <xf numFmtId="164" fontId="38" fillId="0" borderId="0" xfId="20" applyFont="1" applyBorder="1" applyAlignment="1">
      <alignment horizontal="left"/>
      <protection/>
    </xf>
    <xf numFmtId="164" fontId="46" fillId="0" borderId="0" xfId="20" applyFont="1">
      <alignment/>
      <protection/>
    </xf>
    <xf numFmtId="164" fontId="42" fillId="0" borderId="0" xfId="20" applyFont="1">
      <alignment/>
      <protection/>
    </xf>
    <xf numFmtId="164" fontId="47" fillId="0" borderId="0" xfId="20" applyFont="1">
      <alignment/>
      <protection/>
    </xf>
    <xf numFmtId="164" fontId="48" fillId="0" borderId="0" xfId="20" applyFont="1">
      <alignment/>
      <protection/>
    </xf>
    <xf numFmtId="164" fontId="0" fillId="0" borderId="0" xfId="0" applyFont="1" applyAlignment="1">
      <alignment horizontal="right" vertical="center"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/>
    </xf>
    <xf numFmtId="165" fontId="23" fillId="2" borderId="5" xfId="0" applyNumberFormat="1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23" fillId="2" borderId="13" xfId="0" applyNumberFormat="1" applyFont="1" applyFill="1" applyBorder="1" applyAlignment="1">
      <alignment horizontal="center" vertical="center"/>
    </xf>
    <xf numFmtId="164" fontId="23" fillId="2" borderId="13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164" fontId="49" fillId="0" borderId="0" xfId="0" applyFont="1" applyAlignment="1">
      <alignment vertical="center"/>
    </xf>
    <xf numFmtId="164" fontId="50" fillId="0" borderId="0" xfId="0" applyFont="1" applyAlignment="1">
      <alignment vertical="center"/>
    </xf>
    <xf numFmtId="164" fontId="30" fillId="0" borderId="0" xfId="0" applyFont="1" applyAlignment="1">
      <alignment vertical="center"/>
    </xf>
    <xf numFmtId="164" fontId="51" fillId="0" borderId="0" xfId="0" applyFont="1" applyAlignment="1">
      <alignment vertical="center"/>
    </xf>
    <xf numFmtId="164" fontId="8" fillId="0" borderId="0" xfId="0" applyFont="1" applyAlignment="1">
      <alignment/>
    </xf>
    <xf numFmtId="164" fontId="5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right" vertical="center"/>
    </xf>
    <xf numFmtId="165" fontId="23" fillId="0" borderId="5" xfId="0" applyNumberFormat="1" applyFont="1" applyBorder="1" applyAlignment="1">
      <alignment horizontal="center" vertical="center"/>
    </xf>
    <xf numFmtId="164" fontId="23" fillId="0" borderId="15" xfId="0" applyFont="1" applyBorder="1" applyAlignment="1">
      <alignment horizontal="center" vertical="center"/>
    </xf>
    <xf numFmtId="165" fontId="23" fillId="0" borderId="15" xfId="0" applyNumberFormat="1" applyFont="1" applyBorder="1" applyAlignment="1">
      <alignment horizontal="center" vertical="center"/>
    </xf>
    <xf numFmtId="164" fontId="25" fillId="2" borderId="1" xfId="0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vertical="center"/>
    </xf>
    <xf numFmtId="165" fontId="23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52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top"/>
    </xf>
    <xf numFmtId="164" fontId="23" fillId="4" borderId="16" xfId="0" applyFont="1" applyFill="1" applyBorder="1" applyAlignment="1">
      <alignment horizontal="center" vertical="center"/>
    </xf>
    <xf numFmtId="164" fontId="23" fillId="4" borderId="17" xfId="0" applyFont="1" applyFill="1" applyBorder="1" applyAlignment="1">
      <alignment horizontal="center" vertical="center"/>
    </xf>
    <xf numFmtId="164" fontId="23" fillId="4" borderId="18" xfId="0" applyFont="1" applyFill="1" applyBorder="1" applyAlignment="1">
      <alignment horizontal="center" vertical="center"/>
    </xf>
    <xf numFmtId="165" fontId="23" fillId="4" borderId="16" xfId="0" applyNumberFormat="1" applyFont="1" applyFill="1" applyBorder="1" applyAlignment="1">
      <alignment horizontal="center" vertical="center"/>
    </xf>
    <xf numFmtId="165" fontId="23" fillId="4" borderId="19" xfId="0" applyNumberFormat="1" applyFont="1" applyFill="1" applyBorder="1" applyAlignment="1">
      <alignment horizontal="center" vertical="center"/>
    </xf>
    <xf numFmtId="164" fontId="1" fillId="0" borderId="20" xfId="0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horizontal="center" vertical="center"/>
    </xf>
    <xf numFmtId="164" fontId="1" fillId="0" borderId="21" xfId="0" applyFont="1" applyBorder="1" applyAlignment="1">
      <alignment horizontal="center" vertical="center"/>
    </xf>
    <xf numFmtId="164" fontId="1" fillId="0" borderId="21" xfId="0" applyFont="1" applyBorder="1" applyAlignment="1">
      <alignment vertical="center"/>
    </xf>
    <xf numFmtId="165" fontId="1" fillId="0" borderId="21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/>
    </xf>
    <xf numFmtId="165" fontId="1" fillId="0" borderId="19" xfId="0" applyNumberFormat="1" applyFont="1" applyBorder="1" applyAlignment="1">
      <alignment horizontal="center" vertical="center"/>
    </xf>
    <xf numFmtId="164" fontId="23" fillId="4" borderId="16" xfId="0" applyFont="1" applyFill="1" applyBorder="1" applyAlignment="1">
      <alignment vertical="center"/>
    </xf>
    <xf numFmtId="164" fontId="1" fillId="4" borderId="16" xfId="0" applyFont="1" applyFill="1" applyBorder="1" applyAlignment="1">
      <alignment horizontal="center" vertical="center"/>
    </xf>
    <xf numFmtId="165" fontId="1" fillId="11" borderId="16" xfId="0" applyNumberFormat="1" applyFont="1" applyFill="1" applyBorder="1" applyAlignment="1">
      <alignment horizontal="center" vertical="center"/>
    </xf>
    <xf numFmtId="164" fontId="23" fillId="0" borderId="20" xfId="0" applyFont="1" applyBorder="1" applyAlignment="1">
      <alignment horizontal="center" vertical="center"/>
    </xf>
    <xf numFmtId="165" fontId="1" fillId="3" borderId="20" xfId="0" applyNumberFormat="1" applyFont="1" applyFill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64" fontId="1" fillId="0" borderId="22" xfId="0" applyFont="1" applyBorder="1" applyAlignment="1">
      <alignment vertical="center"/>
    </xf>
    <xf numFmtId="165" fontId="1" fillId="0" borderId="22" xfId="0" applyNumberFormat="1" applyFont="1" applyBorder="1" applyAlignment="1">
      <alignment horizontal="center" vertical="center"/>
    </xf>
    <xf numFmtId="164" fontId="1" fillId="0" borderId="21" xfId="0" applyFont="1" applyBorder="1" applyAlignment="1">
      <alignment vertical="center" wrapText="1"/>
    </xf>
    <xf numFmtId="164" fontId="55" fillId="0" borderId="18" xfId="0" applyFont="1" applyBorder="1" applyAlignment="1">
      <alignment horizontal="center" vertical="center"/>
    </xf>
    <xf numFmtId="164" fontId="56" fillId="0" borderId="20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 vertical="center"/>
    </xf>
    <xf numFmtId="164" fontId="1" fillId="0" borderId="23" xfId="0" applyFont="1" applyBorder="1" applyAlignment="1">
      <alignment vertical="center"/>
    </xf>
    <xf numFmtId="165" fontId="1" fillId="0" borderId="23" xfId="0" applyNumberFormat="1" applyFont="1" applyBorder="1" applyAlignment="1">
      <alignment horizontal="center" vertical="center"/>
    </xf>
    <xf numFmtId="164" fontId="1" fillId="0" borderId="24" xfId="0" applyFont="1" applyBorder="1" applyAlignment="1">
      <alignment vertical="center"/>
    </xf>
    <xf numFmtId="164" fontId="1" fillId="0" borderId="24" xfId="0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4" fontId="1" fillId="0" borderId="25" xfId="0" applyFont="1" applyBorder="1" applyAlignment="1">
      <alignment horizontal="center" vertical="center"/>
    </xf>
    <xf numFmtId="164" fontId="1" fillId="0" borderId="25" xfId="0" applyFont="1" applyBorder="1" applyAlignment="1">
      <alignment vertical="center"/>
    </xf>
    <xf numFmtId="165" fontId="1" fillId="0" borderId="25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4" fontId="5" fillId="0" borderId="0" xfId="0" applyFont="1" applyAlignment="1">
      <alignment/>
    </xf>
    <xf numFmtId="164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4" fontId="7" fillId="0" borderId="0" xfId="0" applyFont="1" applyAlignment="1">
      <alignment/>
    </xf>
    <xf numFmtId="165" fontId="57" fillId="2" borderId="5" xfId="0" applyNumberFormat="1" applyFont="1" applyFill="1" applyBorder="1" applyAlignment="1">
      <alignment horizontal="left"/>
    </xf>
    <xf numFmtId="164" fontId="6" fillId="0" borderId="13" xfId="0" applyFont="1" applyBorder="1" applyAlignment="1">
      <alignment horizontal="center"/>
    </xf>
    <xf numFmtId="164" fontId="6" fillId="0" borderId="13" xfId="0" applyFont="1" applyBorder="1" applyAlignment="1">
      <alignment/>
    </xf>
    <xf numFmtId="165" fontId="6" fillId="0" borderId="13" xfId="0" applyNumberFormat="1" applyFont="1" applyBorder="1" applyAlignment="1">
      <alignment horizontal="center"/>
    </xf>
    <xf numFmtId="164" fontId="30" fillId="0" borderId="26" xfId="0" applyFont="1" applyBorder="1" applyAlignment="1">
      <alignment wrapText="1"/>
    </xf>
    <xf numFmtId="165" fontId="0" fillId="0" borderId="13" xfId="0" applyNumberFormat="1" applyFont="1" applyBorder="1" applyAlignment="1">
      <alignment horizontal="center" wrapText="1"/>
    </xf>
    <xf numFmtId="166" fontId="30" fillId="0" borderId="13" xfId="0" applyNumberFormat="1" applyFont="1" applyBorder="1" applyAlignment="1">
      <alignment wrapText="1"/>
    </xf>
    <xf numFmtId="166" fontId="3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center"/>
    </xf>
    <xf numFmtId="171" fontId="30" fillId="0" borderId="13" xfId="0" applyNumberFormat="1" applyFont="1" applyBorder="1" applyAlignment="1">
      <alignment wrapText="1"/>
    </xf>
    <xf numFmtId="164" fontId="6" fillId="0" borderId="13" xfId="0" applyFont="1" applyBorder="1" applyAlignment="1">
      <alignment horizontal="center" wrapText="1"/>
    </xf>
    <xf numFmtId="171" fontId="30" fillId="0" borderId="13" xfId="0" applyNumberFormat="1" applyFont="1" applyBorder="1" applyAlignment="1">
      <alignment/>
    </xf>
    <xf numFmtId="164" fontId="30" fillId="0" borderId="13" xfId="0" applyFont="1" applyBorder="1" applyAlignment="1">
      <alignment wrapText="1"/>
    </xf>
    <xf numFmtId="164" fontId="30" fillId="0" borderId="13" xfId="0" applyFont="1" applyBorder="1" applyAlignment="1">
      <alignment/>
    </xf>
    <xf numFmtId="165" fontId="6" fillId="0" borderId="13" xfId="0" applyNumberFormat="1" applyFont="1" applyBorder="1" applyAlignment="1">
      <alignment horizontal="center" wrapText="1"/>
    </xf>
    <xf numFmtId="166" fontId="6" fillId="0" borderId="13" xfId="0" applyNumberFormat="1" applyFont="1" applyBorder="1" applyAlignment="1">
      <alignment horizontal="center"/>
    </xf>
    <xf numFmtId="164" fontId="6" fillId="0" borderId="13" xfId="0" applyFont="1" applyBorder="1" applyAlignment="1">
      <alignment wrapText="1"/>
    </xf>
    <xf numFmtId="164" fontId="29" fillId="0" borderId="13" xfId="0" applyFont="1" applyBorder="1" applyAlignment="1">
      <alignment wrapText="1"/>
    </xf>
    <xf numFmtId="165" fontId="58" fillId="0" borderId="13" xfId="0" applyNumberFormat="1" applyFont="1" applyBorder="1" applyAlignment="1">
      <alignment horizontal="center" wrapText="1"/>
    </xf>
    <xf numFmtId="164" fontId="29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4" fontId="16" fillId="0" borderId="13" xfId="0" applyFont="1" applyBorder="1" applyAlignment="1">
      <alignment horizontal="center"/>
    </xf>
    <xf numFmtId="164" fontId="8" fillId="0" borderId="13" xfId="0" applyFont="1" applyBorder="1" applyAlignment="1">
      <alignment/>
    </xf>
    <xf numFmtId="164" fontId="57" fillId="2" borderId="13" xfId="0" applyFont="1" applyFill="1" applyBorder="1" applyAlignment="1">
      <alignment horizontal="left"/>
    </xf>
    <xf numFmtId="164" fontId="6" fillId="0" borderId="27" xfId="0" applyFont="1" applyBorder="1" applyAlignment="1">
      <alignment horizontal="center"/>
    </xf>
    <xf numFmtId="164" fontId="0" fillId="0" borderId="28" xfId="0" applyFont="1" applyBorder="1" applyAlignment="1">
      <alignment/>
    </xf>
    <xf numFmtId="165" fontId="6" fillId="0" borderId="27" xfId="0" applyNumberFormat="1" applyFont="1" applyBorder="1" applyAlignment="1">
      <alignment horizontal="center"/>
    </xf>
    <xf numFmtId="164" fontId="6" fillId="0" borderId="28" xfId="0" applyFont="1" applyBorder="1" applyAlignment="1">
      <alignment horizontal="center"/>
    </xf>
    <xf numFmtId="164" fontId="6" fillId="0" borderId="28" xfId="0" applyFont="1" applyBorder="1" applyAlignment="1">
      <alignment/>
    </xf>
    <xf numFmtId="165" fontId="6" fillId="0" borderId="28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4" fontId="13" fillId="0" borderId="0" xfId="0" applyFont="1" applyAlignment="1">
      <alignment/>
    </xf>
    <xf numFmtId="164" fontId="59" fillId="0" borderId="0" xfId="0" applyFont="1" applyBorder="1" applyAlignment="1">
      <alignment horizontal="center" vertical="center"/>
    </xf>
    <xf numFmtId="164" fontId="60" fillId="0" borderId="0" xfId="0" applyFont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0" fillId="3" borderId="5" xfId="0" applyFont="1" applyFill="1" applyBorder="1" applyAlignment="1">
      <alignment horizontal="center" vertical="center"/>
    </xf>
    <xf numFmtId="164" fontId="62" fillId="3" borderId="5" xfId="0" applyFont="1" applyFill="1" applyBorder="1" applyAlignment="1">
      <alignment vertical="center"/>
    </xf>
    <xf numFmtId="165" fontId="6" fillId="3" borderId="5" xfId="0" applyNumberFormat="1" applyFont="1" applyFill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3" xfId="0" applyFont="1" applyBorder="1" applyAlignment="1">
      <alignment horizontal="left" vertical="center" indent="1"/>
    </xf>
    <xf numFmtId="165" fontId="0" fillId="0" borderId="13" xfId="0" applyNumberFormat="1" applyBorder="1" applyAlignment="1">
      <alignment horizontal="center" vertical="center"/>
    </xf>
    <xf numFmtId="164" fontId="30" fillId="0" borderId="13" xfId="0" applyFont="1" applyBorder="1" applyAlignment="1">
      <alignment horizontal="left" vertical="center" wrapText="1" indent="2"/>
    </xf>
    <xf numFmtId="165" fontId="6" fillId="0" borderId="13" xfId="0" applyNumberFormat="1" applyFont="1" applyBorder="1" applyAlignment="1">
      <alignment horizontal="center" vertical="center"/>
    </xf>
    <xf numFmtId="164" fontId="29" fillId="0" borderId="13" xfId="0" applyFont="1" applyBorder="1" applyAlignment="1">
      <alignment horizontal="left" vertical="center" indent="2"/>
    </xf>
    <xf numFmtId="164" fontId="0" fillId="0" borderId="15" xfId="0" applyBorder="1" applyAlignment="1">
      <alignment horizontal="center" vertical="center"/>
    </xf>
    <xf numFmtId="164" fontId="29" fillId="0" borderId="15" xfId="0" applyFont="1" applyBorder="1" applyAlignment="1">
      <alignment horizontal="left" vertical="center" indent="2"/>
    </xf>
    <xf numFmtId="165" fontId="0" fillId="0" borderId="15" xfId="0" applyNumberFormat="1" applyBorder="1" applyAlignment="1">
      <alignment horizontal="center" vertical="center"/>
    </xf>
    <xf numFmtId="164" fontId="63" fillId="0" borderId="0" xfId="0" applyFont="1" applyBorder="1" applyAlignment="1">
      <alignment horizontal="center" wrapText="1"/>
    </xf>
    <xf numFmtId="164" fontId="0" fillId="0" borderId="5" xfId="0" applyFont="1" applyBorder="1" applyAlignment="1">
      <alignment horizontal="center" vertical="center"/>
    </xf>
    <xf numFmtId="166" fontId="10" fillId="6" borderId="5" xfId="0" applyNumberFormat="1" applyFont="1" applyFill="1" applyBorder="1" applyAlignment="1">
      <alignment vertical="center"/>
    </xf>
    <xf numFmtId="172" fontId="6" fillId="6" borderId="5" xfId="0" applyNumberFormat="1" applyFont="1" applyFill="1" applyBorder="1" applyAlignment="1">
      <alignment horizontal="center" vertical="center"/>
    </xf>
    <xf numFmtId="166" fontId="30" fillId="0" borderId="13" xfId="0" applyNumberFormat="1" applyFont="1" applyBorder="1" applyAlignment="1">
      <alignment horizontal="left" vertical="center" indent="1"/>
    </xf>
    <xf numFmtId="172" fontId="0" fillId="0" borderId="13" xfId="0" applyNumberFormat="1" applyBorder="1" applyAlignment="1">
      <alignment horizontal="center" vertical="center"/>
    </xf>
    <xf numFmtId="166" fontId="30" fillId="0" borderId="14" xfId="0" applyNumberFormat="1" applyFont="1" applyBorder="1" applyAlignment="1">
      <alignment horizontal="left" vertical="center" indent="1"/>
    </xf>
    <xf numFmtId="166" fontId="0" fillId="0" borderId="14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horizontal="left" vertical="center" indent="1"/>
    </xf>
    <xf numFmtId="172" fontId="0" fillId="0" borderId="15" xfId="0" applyNumberFormat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A99BBD"/>
      <rgbColor rgb="008064A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92D05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3725"/>
          <c:w val="0.9477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66699"/>
                </a:gs>
                <a:gs pos="100000">
                  <a:srgbClr val="6666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2!$E$4:$E$6</c:f>
              <c:strCache/>
            </c:strRef>
          </c:cat>
          <c:val>
            <c:numRef>
              <c:f>2!$E$316:$E$316</c:f>
              <c:numCache/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2132"/>
        <c:crossesAt val="0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24555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136"/>
          <c:w val="0.571"/>
          <c:h val="0.77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(2!$F$5:$F$6,2!$N$6)</c:f>
              <c:strCache/>
            </c:strRef>
          </c:cat>
          <c:val>
            <c:numRef>
              <c:f>(2!$F$316,2!$N$316)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5"/>
          <c:y val="0.4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75"/>
          <c:w val="0.987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66699"/>
                </a:gs>
                <a:gs pos="100000">
                  <a:srgbClr val="6666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(2!$D$8,2!$D$15,2!$D$18,2!$D$26,2!$D$29,2!$D$36,2!$D$44,2!$D$82,2!$D$86,2!$D$97,2!$D$100,2!$D$103,2!$D$191,2!$D$205,2!$D$266,2!$D$290,2!$D$303)</c:f>
              <c:strCache/>
            </c:strRef>
          </c:cat>
          <c:val>
            <c:numRef>
              <c:f>(2!$E$8,2!$E$15,2!$E$18,2!$E$26,2!$E$29,2!$E$36,2!$E$44,2!$E$82,2!$E$86,2!$E$97,2!$E$100,2!$E$103,2!$E$191,2!$E$205,2!$E$266,2!$E$290,2!$E$303)</c:f>
              <c:numCache/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At val="0"/>
        <c:auto val="1"/>
        <c:lblOffset val="100"/>
        <c:noMultiLvlLbl val="0"/>
      </c:catAx>
      <c:valAx>
        <c:axId val="40385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675"/>
          <c:y val="0.5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4"/>
          <c:w val="0.971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66699"/>
                </a:gs>
                <a:gs pos="100000">
                  <a:srgbClr val="6666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(2!$G$6,2!$H$6,2!$I$6,2!$J$6,2!$K$6,2!$L$6,2!$M$6)</c:f>
              <c:strCache/>
            </c:strRef>
          </c:cat>
          <c:val>
            <c:numRef>
              <c:f>(2!$G$316,2!$H$316,2!$I$316,2!$J$316,2!$K$316,2!$L$316,2!$M$316)</c:f>
              <c:numCache/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75576"/>
        <c:crossesAt val="0"/>
        <c:auto val="1"/>
        <c:lblOffset val="100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75"/>
          <c:w val="0.966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(2!$O$6,2!$P$6)</c:f>
              <c:strCache/>
            </c:strRef>
          </c:cat>
          <c:val>
            <c:numRef>
              <c:f>(2!$O$316,2!$P$316)</c:f>
              <c:numCache/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At val="0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11</xdr:row>
      <xdr:rowOff>9525</xdr:rowOff>
    </xdr:from>
    <xdr:to>
      <xdr:col>11</xdr:col>
      <xdr:colOff>285750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714625" y="2085975"/>
        <a:ext cx="5219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44</xdr:row>
      <xdr:rowOff>0</xdr:rowOff>
    </xdr:from>
    <xdr:to>
      <xdr:col>11</xdr:col>
      <xdr:colOff>152400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2581275" y="7419975"/>
        <a:ext cx="5219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155</xdr:row>
      <xdr:rowOff>66675</xdr:rowOff>
    </xdr:from>
    <xdr:to>
      <xdr:col>13</xdr:col>
      <xdr:colOff>676275</xdr:colOff>
      <xdr:row>190</xdr:row>
      <xdr:rowOff>142875</xdr:rowOff>
    </xdr:to>
    <xdr:graphicFrame>
      <xdr:nvGraphicFramePr>
        <xdr:cNvPr id="3" name="Chart 3"/>
        <xdr:cNvGraphicFramePr/>
      </xdr:nvGraphicFramePr>
      <xdr:xfrm>
        <a:off x="76200" y="25460325"/>
        <a:ext cx="9639300" cy="574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76</xdr:row>
      <xdr:rowOff>104775</xdr:rowOff>
    </xdr:from>
    <xdr:to>
      <xdr:col>13</xdr:col>
      <xdr:colOff>609600</xdr:colOff>
      <xdr:row>113</xdr:row>
      <xdr:rowOff>57150</xdr:rowOff>
    </xdr:to>
    <xdr:graphicFrame>
      <xdr:nvGraphicFramePr>
        <xdr:cNvPr id="4" name="Chart 4"/>
        <xdr:cNvGraphicFramePr/>
      </xdr:nvGraphicFramePr>
      <xdr:xfrm>
        <a:off x="9525" y="12706350"/>
        <a:ext cx="9639300" cy="594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121</xdr:row>
      <xdr:rowOff>123825</xdr:rowOff>
    </xdr:from>
    <xdr:to>
      <xdr:col>13</xdr:col>
      <xdr:colOff>171450</xdr:colOff>
      <xdr:row>144</xdr:row>
      <xdr:rowOff>104775</xdr:rowOff>
    </xdr:to>
    <xdr:graphicFrame>
      <xdr:nvGraphicFramePr>
        <xdr:cNvPr id="5" name="Chart 5"/>
        <xdr:cNvGraphicFramePr/>
      </xdr:nvGraphicFramePr>
      <xdr:xfrm>
        <a:off x="819150" y="20012025"/>
        <a:ext cx="839152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66.625" style="0" customWidth="1"/>
    <col min="5" max="5" width="16.875" style="1" customWidth="1"/>
    <col min="6" max="6" width="14.25390625" style="2" customWidth="1"/>
    <col min="7" max="7" width="13.125" style="2" customWidth="1"/>
  </cols>
  <sheetData>
    <row r="1" spans="1:7" ht="18" customHeight="1">
      <c r="A1" s="3"/>
      <c r="B1" s="3"/>
      <c r="C1" s="3"/>
      <c r="D1" s="3"/>
      <c r="E1" s="4"/>
      <c r="F1" s="5"/>
      <c r="G1" s="5"/>
    </row>
    <row r="2" spans="1:7" ht="12.75">
      <c r="A2" s="4" t="s">
        <v>0</v>
      </c>
      <c r="B2" s="6"/>
      <c r="C2" s="6"/>
      <c r="D2" s="6" t="s">
        <v>1</v>
      </c>
      <c r="E2" s="7" t="s">
        <v>2</v>
      </c>
      <c r="F2" s="8"/>
      <c r="G2" s="9"/>
    </row>
    <row r="3" spans="1:7" ht="12.75">
      <c r="A3" s="4"/>
      <c r="B3" s="4"/>
      <c r="C3" s="4"/>
      <c r="D3" s="4"/>
      <c r="E3" s="4"/>
      <c r="F3" s="9"/>
      <c r="G3" s="9"/>
    </row>
    <row r="4" spans="1:7" s="15" customFormat="1" ht="15" customHeight="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/>
    </row>
    <row r="5" spans="1:11" s="15" customFormat="1" ht="27.75" customHeight="1">
      <c r="A5" s="10"/>
      <c r="B5" s="10"/>
      <c r="C5" s="10"/>
      <c r="D5" s="11"/>
      <c r="E5" s="12"/>
      <c r="F5" s="13" t="s">
        <v>9</v>
      </c>
      <c r="G5" s="16" t="s">
        <v>10</v>
      </c>
      <c r="I5" s="17"/>
      <c r="J5" s="17"/>
      <c r="K5" s="17"/>
    </row>
    <row r="6" spans="1:7" s="22" customFormat="1" ht="7.5" customHeight="1">
      <c r="A6" s="18">
        <v>1</v>
      </c>
      <c r="B6" s="18">
        <v>2</v>
      </c>
      <c r="C6" s="18">
        <v>3</v>
      </c>
      <c r="D6" s="19">
        <v>4</v>
      </c>
      <c r="E6" s="20">
        <v>6</v>
      </c>
      <c r="F6" s="21">
        <v>7</v>
      </c>
      <c r="G6" s="21">
        <v>8</v>
      </c>
    </row>
    <row r="7" spans="1:8" ht="27.75" customHeight="1">
      <c r="A7" s="23" t="s">
        <v>11</v>
      </c>
      <c r="B7" s="24"/>
      <c r="C7" s="24"/>
      <c r="D7" s="25" t="s">
        <v>12</v>
      </c>
      <c r="E7" s="26">
        <f>SUM(E9:E10)</f>
        <v>300000</v>
      </c>
      <c r="F7" s="27">
        <f>F8</f>
        <v>300000</v>
      </c>
      <c r="G7" s="27">
        <f>SUM(G8)</f>
        <v>0</v>
      </c>
      <c r="H7" s="4"/>
    </row>
    <row r="8" spans="1:11" ht="19.5" customHeight="1">
      <c r="A8" s="28"/>
      <c r="B8" s="29" t="s">
        <v>13</v>
      </c>
      <c r="C8" s="30"/>
      <c r="D8" s="31" t="s">
        <v>14</v>
      </c>
      <c r="E8" s="32">
        <f>SUM(E9:E10)</f>
        <v>300000</v>
      </c>
      <c r="F8" s="33">
        <f>SUM(F9:F10)</f>
        <v>300000</v>
      </c>
      <c r="G8" s="33">
        <f>SUM(G9:G10)</f>
        <v>0</v>
      </c>
      <c r="K8" s="15"/>
    </row>
    <row r="9" spans="1:11" ht="19.5" customHeight="1">
      <c r="A9" s="28"/>
      <c r="B9" s="34"/>
      <c r="C9" s="34" t="s">
        <v>15</v>
      </c>
      <c r="D9" s="35" t="s">
        <v>16</v>
      </c>
      <c r="E9" s="36">
        <v>300000</v>
      </c>
      <c r="F9" s="36">
        <v>300000</v>
      </c>
      <c r="G9" s="37"/>
      <c r="K9" s="15"/>
    </row>
    <row r="10" spans="1:11" ht="19.5" customHeight="1" hidden="1">
      <c r="A10" s="28"/>
      <c r="B10" s="34"/>
      <c r="C10" s="34" t="s">
        <v>17</v>
      </c>
      <c r="D10" s="35" t="s">
        <v>18</v>
      </c>
      <c r="E10" s="37"/>
      <c r="F10" s="37"/>
      <c r="G10" s="37"/>
      <c r="J10" s="38"/>
      <c r="K10" s="15"/>
    </row>
    <row r="11" spans="1:10" ht="24" customHeight="1">
      <c r="A11" s="39" t="s">
        <v>19</v>
      </c>
      <c r="B11" s="40"/>
      <c r="C11" s="24"/>
      <c r="D11" s="41" t="s">
        <v>20</v>
      </c>
      <c r="E11" s="26">
        <f>E12</f>
        <v>5000</v>
      </c>
      <c r="F11" s="26">
        <f>F12</f>
        <v>5000</v>
      </c>
      <c r="G11" s="26">
        <f>G12</f>
        <v>0</v>
      </c>
      <c r="J11" s="4"/>
    </row>
    <row r="12" spans="1:7" ht="19.5" customHeight="1">
      <c r="A12" s="42"/>
      <c r="B12" s="29" t="s">
        <v>21</v>
      </c>
      <c r="C12" s="30"/>
      <c r="D12" s="43" t="s">
        <v>22</v>
      </c>
      <c r="E12" s="32">
        <v>5000</v>
      </c>
      <c r="F12" s="33">
        <v>5000</v>
      </c>
      <c r="G12" s="33"/>
    </row>
    <row r="13" spans="1:7" ht="19.5" customHeight="1">
      <c r="A13" s="42"/>
      <c r="B13" s="44"/>
      <c r="C13" s="34" t="s">
        <v>23</v>
      </c>
      <c r="D13" s="35" t="s">
        <v>24</v>
      </c>
      <c r="E13" s="45">
        <v>5000</v>
      </c>
      <c r="F13" s="37">
        <v>5000</v>
      </c>
      <c r="G13" s="37"/>
    </row>
    <row r="14" spans="1:10" ht="19.5" customHeight="1">
      <c r="A14" s="46">
        <v>600</v>
      </c>
      <c r="B14" s="24"/>
      <c r="C14" s="40"/>
      <c r="D14" s="41" t="s">
        <v>25</v>
      </c>
      <c r="E14" s="26">
        <v>7000</v>
      </c>
      <c r="F14" s="27">
        <v>7000</v>
      </c>
      <c r="G14" s="27"/>
      <c r="J14" s="47"/>
    </row>
    <row r="15" spans="1:7" ht="19.5" customHeight="1">
      <c r="A15" s="42"/>
      <c r="B15" s="30">
        <v>60016</v>
      </c>
      <c r="C15" s="29"/>
      <c r="D15" s="43" t="s">
        <v>26</v>
      </c>
      <c r="E15" s="32">
        <f>SUM(E16:E16)</f>
        <v>7000</v>
      </c>
      <c r="F15" s="32">
        <f>SUM(F16:F16)</f>
        <v>7000</v>
      </c>
      <c r="G15" s="33">
        <f>SUM(G16:G16)</f>
        <v>0</v>
      </c>
    </row>
    <row r="16" spans="1:7" ht="19.5" customHeight="1">
      <c r="A16" s="42"/>
      <c r="B16" s="44"/>
      <c r="C16" s="34" t="s">
        <v>15</v>
      </c>
      <c r="D16" s="35" t="s">
        <v>16</v>
      </c>
      <c r="E16" s="45">
        <v>7000</v>
      </c>
      <c r="F16" s="37">
        <v>7000</v>
      </c>
      <c r="G16" s="37"/>
    </row>
    <row r="17" spans="1:7" s="48" customFormat="1" ht="19.5" customHeight="1" hidden="1">
      <c r="A17" s="46">
        <v>630</v>
      </c>
      <c r="B17" s="24"/>
      <c r="C17" s="40"/>
      <c r="D17" s="41" t="s">
        <v>27</v>
      </c>
      <c r="E17" s="26"/>
      <c r="F17" s="27"/>
      <c r="G17" s="27"/>
    </row>
    <row r="18" spans="1:7" ht="19.5" customHeight="1" hidden="1">
      <c r="A18" s="42"/>
      <c r="B18" s="44">
        <v>63001</v>
      </c>
      <c r="C18" s="34"/>
      <c r="D18" s="35" t="s">
        <v>28</v>
      </c>
      <c r="E18" s="49"/>
      <c r="F18" s="50"/>
      <c r="G18" s="50"/>
    </row>
    <row r="19" spans="1:7" ht="19.5" customHeight="1" hidden="1">
      <c r="A19" s="42"/>
      <c r="B19" s="44"/>
      <c r="C19" s="34" t="s">
        <v>29</v>
      </c>
      <c r="D19" s="35" t="s">
        <v>30</v>
      </c>
      <c r="E19" s="51"/>
      <c r="F19" s="52"/>
      <c r="G19" s="52"/>
    </row>
    <row r="20" spans="1:7" ht="22.5" customHeight="1">
      <c r="A20" s="46">
        <v>700</v>
      </c>
      <c r="B20" s="24"/>
      <c r="C20" s="24"/>
      <c r="D20" s="41" t="s">
        <v>31</v>
      </c>
      <c r="E20" s="26">
        <f>SUM(E21)</f>
        <v>1596800</v>
      </c>
      <c r="F20" s="26">
        <f>SUM(F21)</f>
        <v>109800</v>
      </c>
      <c r="G20" s="27">
        <f>SUM(G21)</f>
        <v>1487000</v>
      </c>
    </row>
    <row r="21" spans="1:7" ht="19.5" customHeight="1">
      <c r="A21" s="42"/>
      <c r="B21" s="30">
        <v>70005</v>
      </c>
      <c r="C21" s="30"/>
      <c r="D21" s="43" t="s">
        <v>32</v>
      </c>
      <c r="E21" s="32">
        <f>SUM(E22:E25)</f>
        <v>1596800</v>
      </c>
      <c r="F21" s="33">
        <f>SUM(F22:F25)</f>
        <v>109800</v>
      </c>
      <c r="G21" s="33">
        <f>SUM(G22:G25)</f>
        <v>1487000</v>
      </c>
    </row>
    <row r="22" spans="1:7" ht="19.5" customHeight="1">
      <c r="A22" s="42"/>
      <c r="B22" s="44"/>
      <c r="C22" s="34" t="s">
        <v>33</v>
      </c>
      <c r="D22" s="35" t="s">
        <v>34</v>
      </c>
      <c r="E22" s="45">
        <v>60000</v>
      </c>
      <c r="F22" s="37">
        <v>60000</v>
      </c>
      <c r="G22" s="37"/>
    </row>
    <row r="23" spans="1:7" ht="19.5" customHeight="1">
      <c r="A23" s="42"/>
      <c r="B23" s="44"/>
      <c r="C23" s="34" t="s">
        <v>23</v>
      </c>
      <c r="D23" s="35" t="s">
        <v>24</v>
      </c>
      <c r="E23" s="45">
        <v>46300</v>
      </c>
      <c r="F23" s="37">
        <v>46300</v>
      </c>
      <c r="G23" s="37"/>
    </row>
    <row r="24" spans="1:7" ht="19.5" customHeight="1">
      <c r="A24" s="42"/>
      <c r="B24" s="44"/>
      <c r="C24" s="34" t="s">
        <v>35</v>
      </c>
      <c r="D24" s="35" t="s">
        <v>36</v>
      </c>
      <c r="E24" s="45">
        <v>1487000</v>
      </c>
      <c r="F24" s="37"/>
      <c r="G24" s="37">
        <v>1487000</v>
      </c>
    </row>
    <row r="25" spans="1:7" ht="19.5" customHeight="1">
      <c r="A25" s="42"/>
      <c r="B25" s="44"/>
      <c r="C25" s="34" t="s">
        <v>37</v>
      </c>
      <c r="D25" s="35" t="s">
        <v>38</v>
      </c>
      <c r="E25" s="45">
        <v>3500</v>
      </c>
      <c r="F25" s="37">
        <v>3500</v>
      </c>
      <c r="G25" s="37"/>
    </row>
    <row r="26" spans="1:7" ht="19.5" customHeight="1">
      <c r="A26" s="46">
        <v>750</v>
      </c>
      <c r="B26" s="24"/>
      <c r="C26" s="24"/>
      <c r="D26" s="41" t="s">
        <v>39</v>
      </c>
      <c r="E26" s="26">
        <f>E27+E29</f>
        <v>30307</v>
      </c>
      <c r="F26" s="27">
        <f>F27+F29</f>
        <v>30307</v>
      </c>
      <c r="G26" s="27"/>
    </row>
    <row r="27" spans="1:7" ht="19.5" customHeight="1">
      <c r="A27" s="42"/>
      <c r="B27" s="30">
        <v>75011</v>
      </c>
      <c r="C27" s="30"/>
      <c r="D27" s="43" t="s">
        <v>40</v>
      </c>
      <c r="E27" s="32">
        <v>28807</v>
      </c>
      <c r="F27" s="33">
        <v>28807</v>
      </c>
      <c r="G27" s="33"/>
    </row>
    <row r="28" spans="1:7" ht="19.5" customHeight="1">
      <c r="A28" s="42"/>
      <c r="B28" s="44"/>
      <c r="C28" s="44">
        <v>2010</v>
      </c>
      <c r="D28" s="35" t="s">
        <v>41</v>
      </c>
      <c r="E28" s="45">
        <v>28807</v>
      </c>
      <c r="F28" s="37">
        <v>28807</v>
      </c>
      <c r="G28" s="37"/>
    </row>
    <row r="29" spans="1:7" ht="19.5" customHeight="1">
      <c r="A29" s="42"/>
      <c r="B29" s="30">
        <v>75023</v>
      </c>
      <c r="C29" s="30"/>
      <c r="D29" s="43" t="s">
        <v>42</v>
      </c>
      <c r="E29" s="32">
        <f>E30</f>
        <v>1500</v>
      </c>
      <c r="F29" s="32">
        <f>F30</f>
        <v>1500</v>
      </c>
      <c r="G29" s="32">
        <f>G30</f>
        <v>0</v>
      </c>
    </row>
    <row r="30" spans="1:7" ht="19.5" customHeight="1">
      <c r="A30" s="42"/>
      <c r="B30" s="44"/>
      <c r="C30" s="34" t="s">
        <v>15</v>
      </c>
      <c r="D30" s="35" t="s">
        <v>16</v>
      </c>
      <c r="E30" s="45">
        <v>1500</v>
      </c>
      <c r="F30" s="37">
        <v>1500</v>
      </c>
      <c r="G30" s="37"/>
    </row>
    <row r="31" spans="1:7" ht="23.25" customHeight="1">
      <c r="A31" s="46">
        <v>751</v>
      </c>
      <c r="B31" s="24"/>
      <c r="C31" s="24"/>
      <c r="D31" s="41" t="s">
        <v>43</v>
      </c>
      <c r="E31" s="26">
        <v>1340</v>
      </c>
      <c r="F31" s="27">
        <v>1340</v>
      </c>
      <c r="G31" s="27"/>
    </row>
    <row r="32" spans="1:7" ht="19.5" customHeight="1">
      <c r="A32" s="42"/>
      <c r="B32" s="30">
        <v>75101</v>
      </c>
      <c r="C32" s="30"/>
      <c r="D32" s="43" t="s">
        <v>44</v>
      </c>
      <c r="E32" s="32">
        <v>1340</v>
      </c>
      <c r="F32" s="33">
        <v>1340</v>
      </c>
      <c r="G32" s="33"/>
    </row>
    <row r="33" spans="1:7" ht="19.5" customHeight="1">
      <c r="A33" s="42"/>
      <c r="B33" s="44"/>
      <c r="C33" s="44">
        <v>2010</v>
      </c>
      <c r="D33" s="35" t="s">
        <v>41</v>
      </c>
      <c r="E33" s="45">
        <v>1340</v>
      </c>
      <c r="F33" s="37">
        <v>1340</v>
      </c>
      <c r="G33" s="37"/>
    </row>
    <row r="34" spans="1:7" ht="19.5" customHeight="1" hidden="1">
      <c r="A34" s="53">
        <v>754</v>
      </c>
      <c r="B34" s="10"/>
      <c r="C34" s="10"/>
      <c r="D34" s="54" t="s">
        <v>45</v>
      </c>
      <c r="E34" s="55"/>
      <c r="F34" s="13"/>
      <c r="G34" s="13"/>
    </row>
    <row r="35" spans="1:7" ht="19.5" customHeight="1" hidden="1">
      <c r="A35" s="42"/>
      <c r="B35" s="30">
        <v>75414</v>
      </c>
      <c r="C35" s="30"/>
      <c r="D35" s="43" t="s">
        <v>46</v>
      </c>
      <c r="E35" s="32">
        <v>0</v>
      </c>
      <c r="F35" s="33">
        <v>0</v>
      </c>
      <c r="G35" s="33"/>
    </row>
    <row r="36" spans="1:7" ht="19.5" customHeight="1" hidden="1">
      <c r="A36" s="42"/>
      <c r="B36" s="44"/>
      <c r="C36" s="44">
        <v>2010</v>
      </c>
      <c r="D36" s="35" t="s">
        <v>41</v>
      </c>
      <c r="E36" s="45">
        <v>0</v>
      </c>
      <c r="F36" s="37">
        <v>0</v>
      </c>
      <c r="G36" s="37"/>
    </row>
    <row r="37" spans="1:7" ht="39" customHeight="1">
      <c r="A37" s="46">
        <v>756</v>
      </c>
      <c r="B37" s="24"/>
      <c r="C37" s="24"/>
      <c r="D37" s="56" t="s">
        <v>47</v>
      </c>
      <c r="E37" s="26">
        <f>E38+E41+E48+E59+E63</f>
        <v>6573112</v>
      </c>
      <c r="F37" s="26">
        <f>F38+F41+F48+F59+F63</f>
        <v>6573112</v>
      </c>
      <c r="G37" s="27"/>
    </row>
    <row r="38" spans="1:7" ht="19.5" customHeight="1">
      <c r="A38" s="42"/>
      <c r="B38" s="30">
        <v>75601</v>
      </c>
      <c r="C38" s="30"/>
      <c r="D38" s="43" t="s">
        <v>48</v>
      </c>
      <c r="E38" s="32">
        <f>SUM(E39:E40)</f>
        <v>25500</v>
      </c>
      <c r="F38" s="33">
        <f>SUM(F39:F40)</f>
        <v>25500</v>
      </c>
      <c r="G38" s="33"/>
    </row>
    <row r="39" spans="1:7" ht="19.5" customHeight="1">
      <c r="A39" s="42"/>
      <c r="B39" s="44"/>
      <c r="C39" s="34" t="s">
        <v>49</v>
      </c>
      <c r="D39" s="35" t="s">
        <v>50</v>
      </c>
      <c r="E39" s="45">
        <v>25000</v>
      </c>
      <c r="F39" s="37">
        <v>25000</v>
      </c>
      <c r="G39" s="37"/>
    </row>
    <row r="40" spans="1:7" ht="19.5" customHeight="1">
      <c r="A40" s="42"/>
      <c r="B40" s="44"/>
      <c r="C40" s="34" t="s">
        <v>51</v>
      </c>
      <c r="D40" s="35" t="s">
        <v>52</v>
      </c>
      <c r="E40" s="45">
        <v>500</v>
      </c>
      <c r="F40" s="37">
        <v>500</v>
      </c>
      <c r="G40" s="37"/>
    </row>
    <row r="41" spans="1:7" ht="19.5" customHeight="1">
      <c r="A41" s="42"/>
      <c r="B41" s="30">
        <v>75615</v>
      </c>
      <c r="C41" s="29"/>
      <c r="D41" s="43" t="s">
        <v>53</v>
      </c>
      <c r="E41" s="32">
        <f>SUM(E42:E47)</f>
        <v>1999000</v>
      </c>
      <c r="F41" s="33">
        <f>SUM(F42:F47)</f>
        <v>1999000</v>
      </c>
      <c r="G41" s="33"/>
    </row>
    <row r="42" spans="1:9" ht="19.5" customHeight="1">
      <c r="A42" s="42"/>
      <c r="B42" s="44"/>
      <c r="C42" s="34" t="s">
        <v>54</v>
      </c>
      <c r="D42" s="35" t="s">
        <v>55</v>
      </c>
      <c r="E42" s="45">
        <v>1400000</v>
      </c>
      <c r="F42" s="37">
        <v>1400000</v>
      </c>
      <c r="G42" s="37"/>
      <c r="I42" s="38"/>
    </row>
    <row r="43" spans="1:7" ht="19.5" customHeight="1">
      <c r="A43" s="42"/>
      <c r="B43" s="44"/>
      <c r="C43" s="57" t="s">
        <v>56</v>
      </c>
      <c r="D43" s="35" t="s">
        <v>57</v>
      </c>
      <c r="E43" s="45">
        <v>18500</v>
      </c>
      <c r="F43" s="37">
        <v>18500</v>
      </c>
      <c r="G43" s="37"/>
    </row>
    <row r="44" spans="1:7" ht="19.5" customHeight="1">
      <c r="A44" s="42"/>
      <c r="B44" s="44"/>
      <c r="C44" s="34" t="s">
        <v>58</v>
      </c>
      <c r="D44" s="35" t="s">
        <v>59</v>
      </c>
      <c r="E44" s="45">
        <v>547000</v>
      </c>
      <c r="F44" s="37">
        <v>547000</v>
      </c>
      <c r="G44" s="37"/>
    </row>
    <row r="45" spans="1:7" ht="19.5" customHeight="1">
      <c r="A45" s="42"/>
      <c r="B45" s="44"/>
      <c r="C45" s="34" t="s">
        <v>60</v>
      </c>
      <c r="D45" s="35" t="s">
        <v>61</v>
      </c>
      <c r="E45" s="45">
        <v>29000</v>
      </c>
      <c r="F45" s="37">
        <v>29000</v>
      </c>
      <c r="G45" s="37"/>
    </row>
    <row r="46" spans="1:7" ht="19.5" customHeight="1">
      <c r="A46" s="42"/>
      <c r="B46" s="44"/>
      <c r="C46" s="34" t="s">
        <v>62</v>
      </c>
      <c r="D46" s="35" t="s">
        <v>63</v>
      </c>
      <c r="E46" s="45">
        <v>500</v>
      </c>
      <c r="F46" s="37">
        <v>500</v>
      </c>
      <c r="G46" s="37"/>
    </row>
    <row r="47" spans="1:7" ht="19.5" customHeight="1">
      <c r="A47" s="42"/>
      <c r="B47" s="44"/>
      <c r="C47" s="34" t="s">
        <v>51</v>
      </c>
      <c r="D47" s="35" t="s">
        <v>52</v>
      </c>
      <c r="E47" s="45">
        <v>4000</v>
      </c>
      <c r="F47" s="37">
        <v>4000</v>
      </c>
      <c r="G47" s="37"/>
    </row>
    <row r="48" spans="1:7" ht="19.5" customHeight="1">
      <c r="A48" s="42"/>
      <c r="B48" s="30">
        <v>75616</v>
      </c>
      <c r="C48" s="29"/>
      <c r="D48" s="43" t="s">
        <v>64</v>
      </c>
      <c r="E48" s="32">
        <f>SUM(E49:E58)</f>
        <v>2079500</v>
      </c>
      <c r="F48" s="33">
        <f>SUM(F49:F58)</f>
        <v>2079500</v>
      </c>
      <c r="G48" s="33"/>
    </row>
    <row r="49" spans="1:7" ht="19.5" customHeight="1">
      <c r="A49" s="42"/>
      <c r="B49" s="44"/>
      <c r="C49" s="34" t="s">
        <v>54</v>
      </c>
      <c r="D49" s="35" t="s">
        <v>55</v>
      </c>
      <c r="E49" s="45">
        <v>1180000</v>
      </c>
      <c r="F49" s="37">
        <v>1180000</v>
      </c>
      <c r="G49" s="37"/>
    </row>
    <row r="50" spans="1:7" ht="19.5" customHeight="1">
      <c r="A50" s="42"/>
      <c r="B50" s="44"/>
      <c r="C50" s="34" t="s">
        <v>56</v>
      </c>
      <c r="D50" s="35" t="s">
        <v>57</v>
      </c>
      <c r="E50" s="45">
        <v>550000</v>
      </c>
      <c r="F50" s="37">
        <v>550000</v>
      </c>
      <c r="G50" s="37"/>
    </row>
    <row r="51" spans="1:7" ht="19.5" customHeight="1">
      <c r="A51" s="42"/>
      <c r="B51" s="44"/>
      <c r="C51" s="34" t="s">
        <v>58</v>
      </c>
      <c r="D51" s="35" t="s">
        <v>59</v>
      </c>
      <c r="E51" s="45">
        <v>15000</v>
      </c>
      <c r="F51" s="37">
        <v>15000</v>
      </c>
      <c r="G51" s="37"/>
    </row>
    <row r="52" spans="1:7" ht="19.5" customHeight="1">
      <c r="A52" s="42"/>
      <c r="B52" s="44"/>
      <c r="C52" s="34" t="s">
        <v>60</v>
      </c>
      <c r="D52" s="35" t="s">
        <v>61</v>
      </c>
      <c r="E52" s="45">
        <v>110000</v>
      </c>
      <c r="F52" s="37">
        <v>110000</v>
      </c>
      <c r="G52" s="37"/>
    </row>
    <row r="53" spans="1:7" ht="19.5" customHeight="1">
      <c r="A53" s="42"/>
      <c r="B53" s="44"/>
      <c r="C53" s="34" t="s">
        <v>65</v>
      </c>
      <c r="D53" s="35" t="s">
        <v>66</v>
      </c>
      <c r="E53" s="45">
        <v>16000</v>
      </c>
      <c r="F53" s="37">
        <v>16000</v>
      </c>
      <c r="G53" s="37"/>
    </row>
    <row r="54" spans="1:7" ht="19.5" customHeight="1">
      <c r="A54" s="42"/>
      <c r="B54" s="44"/>
      <c r="C54" s="34" t="s">
        <v>67</v>
      </c>
      <c r="D54" s="35" t="s">
        <v>68</v>
      </c>
      <c r="E54" s="45">
        <v>7000</v>
      </c>
      <c r="F54" s="37">
        <v>7000</v>
      </c>
      <c r="G54" s="37"/>
    </row>
    <row r="55" spans="1:7" ht="19.5" customHeight="1">
      <c r="A55" s="42"/>
      <c r="B55" s="44"/>
      <c r="C55" s="34" t="s">
        <v>69</v>
      </c>
      <c r="D55" s="35" t="s">
        <v>70</v>
      </c>
      <c r="E55" s="45">
        <v>35000</v>
      </c>
      <c r="F55" s="37">
        <v>35000</v>
      </c>
      <c r="G55" s="37"/>
    </row>
    <row r="56" spans="1:7" ht="19.5" customHeight="1">
      <c r="A56" s="42"/>
      <c r="B56" s="44"/>
      <c r="C56" s="34" t="s">
        <v>62</v>
      </c>
      <c r="D56" s="35" t="s">
        <v>63</v>
      </c>
      <c r="E56" s="45">
        <v>500</v>
      </c>
      <c r="F56" s="37">
        <v>500</v>
      </c>
      <c r="G56" s="37"/>
    </row>
    <row r="57" spans="1:7" ht="19.5" customHeight="1">
      <c r="A57" s="42"/>
      <c r="B57" s="44"/>
      <c r="C57" s="34" t="s">
        <v>71</v>
      </c>
      <c r="D57" s="35" t="s">
        <v>72</v>
      </c>
      <c r="E57" s="45">
        <v>150000</v>
      </c>
      <c r="F57" s="37">
        <v>150000</v>
      </c>
      <c r="G57" s="37"/>
    </row>
    <row r="58" spans="1:7" ht="18.75" customHeight="1">
      <c r="A58" s="42"/>
      <c r="B58" s="44"/>
      <c r="C58" s="34" t="s">
        <v>51</v>
      </c>
      <c r="D58" s="35" t="s">
        <v>52</v>
      </c>
      <c r="E58" s="45">
        <v>16000</v>
      </c>
      <c r="F58" s="37">
        <v>16000</v>
      </c>
      <c r="G58" s="37"/>
    </row>
    <row r="59" spans="1:7" ht="18.75" customHeight="1">
      <c r="A59" s="42"/>
      <c r="B59" s="30">
        <v>75618</v>
      </c>
      <c r="C59" s="29"/>
      <c r="D59" s="43" t="s">
        <v>63</v>
      </c>
      <c r="E59" s="32">
        <f>SUM(E60:E62)</f>
        <v>230000</v>
      </c>
      <c r="F59" s="32">
        <f>SUM(F60:F62)</f>
        <v>230000</v>
      </c>
      <c r="G59" s="33"/>
    </row>
    <row r="60" spans="1:7" ht="18.75" customHeight="1">
      <c r="A60" s="42"/>
      <c r="B60" s="44"/>
      <c r="C60" s="34" t="s">
        <v>73</v>
      </c>
      <c r="D60" s="35" t="s">
        <v>74</v>
      </c>
      <c r="E60" s="45">
        <v>30000</v>
      </c>
      <c r="F60" s="37">
        <v>30000</v>
      </c>
      <c r="G60" s="37"/>
    </row>
    <row r="61" spans="1:7" ht="18.75" customHeight="1">
      <c r="A61" s="42"/>
      <c r="B61" s="44"/>
      <c r="C61" s="34" t="s">
        <v>75</v>
      </c>
      <c r="D61" s="35" t="s">
        <v>76</v>
      </c>
      <c r="E61" s="45">
        <v>40000</v>
      </c>
      <c r="F61" s="37">
        <v>40000</v>
      </c>
      <c r="G61" s="37"/>
    </row>
    <row r="62" spans="1:7" ht="18.75" customHeight="1">
      <c r="A62" s="42"/>
      <c r="B62" s="44"/>
      <c r="C62" s="34" t="s">
        <v>77</v>
      </c>
      <c r="D62" s="35" t="s">
        <v>78</v>
      </c>
      <c r="E62" s="45">
        <v>160000</v>
      </c>
      <c r="F62" s="37">
        <v>160000</v>
      </c>
      <c r="G62" s="37"/>
    </row>
    <row r="63" spans="1:7" ht="18.75" customHeight="1">
      <c r="A63" s="42"/>
      <c r="B63" s="30">
        <v>75621</v>
      </c>
      <c r="C63" s="29"/>
      <c r="D63" s="43" t="s">
        <v>79</v>
      </c>
      <c r="E63" s="32">
        <f>SUM(E64:E65)</f>
        <v>2239112</v>
      </c>
      <c r="F63" s="33">
        <f>SUM(F64:F65)</f>
        <v>2239112</v>
      </c>
      <c r="G63" s="33"/>
    </row>
    <row r="64" spans="1:7" ht="18.75" customHeight="1">
      <c r="A64" s="42"/>
      <c r="B64" s="44"/>
      <c r="C64" s="34" t="s">
        <v>80</v>
      </c>
      <c r="D64" s="35" t="s">
        <v>81</v>
      </c>
      <c r="E64" s="45">
        <v>2199112</v>
      </c>
      <c r="F64" s="37">
        <v>2199112</v>
      </c>
      <c r="G64" s="37"/>
    </row>
    <row r="65" spans="1:7" ht="18.75" customHeight="1">
      <c r="A65" s="42"/>
      <c r="B65" s="44"/>
      <c r="C65" s="34" t="s">
        <v>82</v>
      </c>
      <c r="D65" s="35" t="s">
        <v>83</v>
      </c>
      <c r="E65" s="45">
        <v>40000</v>
      </c>
      <c r="F65" s="37">
        <v>40000</v>
      </c>
      <c r="G65" s="37"/>
    </row>
    <row r="66" spans="1:7" ht="27.75" customHeight="1">
      <c r="A66" s="46">
        <v>758</v>
      </c>
      <c r="B66" s="24"/>
      <c r="C66" s="40"/>
      <c r="D66" s="41" t="s">
        <v>84</v>
      </c>
      <c r="E66" s="26">
        <f>E67+E69+E71+E73</f>
        <v>9433803</v>
      </c>
      <c r="F66" s="27">
        <f>F67+F69+F71+F73</f>
        <v>9433803</v>
      </c>
      <c r="G66" s="27"/>
    </row>
    <row r="67" spans="1:7" ht="18.75" customHeight="1">
      <c r="A67" s="42"/>
      <c r="B67" s="30">
        <v>75801</v>
      </c>
      <c r="C67" s="29"/>
      <c r="D67" s="43" t="s">
        <v>85</v>
      </c>
      <c r="E67" s="32">
        <v>5851441</v>
      </c>
      <c r="F67" s="33">
        <v>5851441</v>
      </c>
      <c r="G67" s="33"/>
    </row>
    <row r="68" spans="1:7" ht="18.75" customHeight="1">
      <c r="A68" s="42"/>
      <c r="B68" s="44"/>
      <c r="C68" s="34" t="s">
        <v>86</v>
      </c>
      <c r="D68" s="35" t="s">
        <v>87</v>
      </c>
      <c r="E68" s="45">
        <v>5851441</v>
      </c>
      <c r="F68" s="36">
        <v>5851441</v>
      </c>
      <c r="G68" s="37"/>
    </row>
    <row r="69" spans="1:7" ht="18.75" customHeight="1">
      <c r="A69" s="42"/>
      <c r="B69" s="30">
        <v>75807</v>
      </c>
      <c r="C69" s="29"/>
      <c r="D69" s="43" t="s">
        <v>88</v>
      </c>
      <c r="E69" s="32">
        <v>3376521</v>
      </c>
      <c r="F69" s="33">
        <v>3376521</v>
      </c>
      <c r="G69" s="33"/>
    </row>
    <row r="70" spans="1:7" ht="18.75" customHeight="1">
      <c r="A70" s="42"/>
      <c r="B70" s="44"/>
      <c r="C70" s="34" t="s">
        <v>86</v>
      </c>
      <c r="D70" s="35" t="s">
        <v>87</v>
      </c>
      <c r="E70" s="58">
        <v>3376521</v>
      </c>
      <c r="F70" s="59">
        <v>3376521</v>
      </c>
      <c r="G70" s="59"/>
    </row>
    <row r="71" spans="1:7" ht="18.75" customHeight="1">
      <c r="A71" s="42"/>
      <c r="B71" s="30">
        <v>75814</v>
      </c>
      <c r="C71" s="29"/>
      <c r="D71" s="43" t="s">
        <v>89</v>
      </c>
      <c r="E71" s="32">
        <f>E72</f>
        <v>13000</v>
      </c>
      <c r="F71" s="32">
        <f>F72</f>
        <v>13000</v>
      </c>
      <c r="G71" s="33"/>
    </row>
    <row r="72" spans="1:7" ht="18.75" customHeight="1">
      <c r="A72" s="42"/>
      <c r="B72" s="44"/>
      <c r="C72" s="34" t="s">
        <v>90</v>
      </c>
      <c r="D72" s="35" t="s">
        <v>91</v>
      </c>
      <c r="E72" s="58">
        <v>13000</v>
      </c>
      <c r="F72" s="59">
        <v>13000</v>
      </c>
      <c r="G72" s="59"/>
    </row>
    <row r="73" spans="1:7" ht="18.75" customHeight="1">
      <c r="A73" s="42"/>
      <c r="B73" s="30">
        <v>75831</v>
      </c>
      <c r="C73" s="29"/>
      <c r="D73" s="43" t="s">
        <v>92</v>
      </c>
      <c r="E73" s="32">
        <v>192841</v>
      </c>
      <c r="F73" s="33">
        <v>192841</v>
      </c>
      <c r="G73" s="33"/>
    </row>
    <row r="74" spans="1:7" ht="18.75" customHeight="1">
      <c r="A74" s="42"/>
      <c r="B74" s="44"/>
      <c r="C74" s="34" t="s">
        <v>86</v>
      </c>
      <c r="D74" s="35" t="s">
        <v>87</v>
      </c>
      <c r="E74" s="45">
        <v>192841</v>
      </c>
      <c r="F74" s="37">
        <v>192841</v>
      </c>
      <c r="G74" s="37"/>
    </row>
    <row r="75" spans="1:7" ht="24" customHeight="1">
      <c r="A75" s="46">
        <v>801</v>
      </c>
      <c r="B75" s="24"/>
      <c r="C75" s="40"/>
      <c r="D75" s="41" t="s">
        <v>93</v>
      </c>
      <c r="E75" s="26">
        <f>E76+E78+E80</f>
        <v>354000</v>
      </c>
      <c r="F75" s="26">
        <f>F76+F78+F80</f>
        <v>133000</v>
      </c>
      <c r="G75" s="26">
        <f>G76+G78+G80</f>
        <v>221000</v>
      </c>
    </row>
    <row r="76" spans="1:7" ht="18.75" customHeight="1">
      <c r="A76" s="42"/>
      <c r="B76" s="30">
        <v>80101</v>
      </c>
      <c r="C76" s="29"/>
      <c r="D76" s="43" t="s">
        <v>94</v>
      </c>
      <c r="E76" s="32">
        <f>SUM(E77:E77)</f>
        <v>1000</v>
      </c>
      <c r="F76" s="33">
        <f>SUM(F77:F77)</f>
        <v>1000</v>
      </c>
      <c r="G76" s="33"/>
    </row>
    <row r="77" spans="1:7" ht="18.75" customHeight="1">
      <c r="A77" s="42"/>
      <c r="B77" s="44"/>
      <c r="C77" s="34" t="s">
        <v>95</v>
      </c>
      <c r="D77" s="35" t="s">
        <v>96</v>
      </c>
      <c r="E77" s="45">
        <v>1000</v>
      </c>
      <c r="F77" s="37">
        <v>1000</v>
      </c>
      <c r="G77" s="37"/>
    </row>
    <row r="78" spans="1:7" ht="18.75" customHeight="1">
      <c r="A78" s="42"/>
      <c r="B78" s="30">
        <v>80104</v>
      </c>
      <c r="C78" s="29"/>
      <c r="D78" s="43" t="s">
        <v>97</v>
      </c>
      <c r="E78" s="32">
        <f>SUM(E79:E81)</f>
        <v>353000</v>
      </c>
      <c r="F78" s="32">
        <f>F79</f>
        <v>132000</v>
      </c>
      <c r="G78" s="33">
        <f>SUM(G79:G81)</f>
        <v>221000</v>
      </c>
    </row>
    <row r="79" spans="1:7" ht="18.75" customHeight="1">
      <c r="A79" s="42"/>
      <c r="B79" s="30"/>
      <c r="C79" s="34" t="s">
        <v>95</v>
      </c>
      <c r="D79" s="35" t="s">
        <v>96</v>
      </c>
      <c r="E79" s="45">
        <v>132000</v>
      </c>
      <c r="F79" s="37">
        <v>132000</v>
      </c>
      <c r="G79" s="37"/>
    </row>
    <row r="80" spans="1:7" ht="18.75" customHeight="1" hidden="1">
      <c r="A80" s="42"/>
      <c r="B80" s="30">
        <v>80195</v>
      </c>
      <c r="C80" s="34"/>
      <c r="D80" s="43" t="s">
        <v>22</v>
      </c>
      <c r="E80" s="32"/>
      <c r="F80" s="33"/>
      <c r="G80" s="33"/>
    </row>
    <row r="81" spans="1:7" ht="18.75" customHeight="1">
      <c r="A81" s="42"/>
      <c r="B81" s="30"/>
      <c r="C81" s="34" t="s">
        <v>17</v>
      </c>
      <c r="D81" s="35" t="s">
        <v>98</v>
      </c>
      <c r="E81" s="58">
        <v>221000</v>
      </c>
      <c r="F81" s="60"/>
      <c r="G81" s="61">
        <v>221000</v>
      </c>
    </row>
    <row r="82" spans="1:7" ht="24" customHeight="1">
      <c r="A82" s="46">
        <v>851</v>
      </c>
      <c r="B82" s="24"/>
      <c r="C82" s="40"/>
      <c r="D82" s="41" t="s">
        <v>99</v>
      </c>
      <c r="E82" s="26">
        <v>720</v>
      </c>
      <c r="F82" s="27">
        <v>720</v>
      </c>
      <c r="G82" s="27"/>
    </row>
    <row r="83" spans="1:7" ht="18.75" customHeight="1">
      <c r="A83" s="42"/>
      <c r="B83" s="30">
        <v>85195</v>
      </c>
      <c r="C83" s="29"/>
      <c r="D83" s="43" t="s">
        <v>22</v>
      </c>
      <c r="E83" s="32">
        <v>720</v>
      </c>
      <c r="F83" s="33">
        <v>720</v>
      </c>
      <c r="G83" s="33"/>
    </row>
    <row r="84" spans="1:7" ht="18.75" customHeight="1">
      <c r="A84" s="42"/>
      <c r="B84" s="44"/>
      <c r="C84" s="34" t="s">
        <v>100</v>
      </c>
      <c r="D84" s="35" t="s">
        <v>101</v>
      </c>
      <c r="E84" s="45">
        <v>720</v>
      </c>
      <c r="F84" s="37">
        <v>720</v>
      </c>
      <c r="G84" s="37"/>
    </row>
    <row r="85" spans="1:10" ht="24" customHeight="1">
      <c r="A85" s="53">
        <v>852</v>
      </c>
      <c r="B85" s="10"/>
      <c r="C85" s="62"/>
      <c r="D85" s="54" t="s">
        <v>102</v>
      </c>
      <c r="E85" s="55">
        <f>E86+E89+E91+E94+E96+E98+E101+E103</f>
        <v>4851904</v>
      </c>
      <c r="F85" s="55">
        <f>F86+F89+F91+F94+F96+F98+F101+F103</f>
        <v>4219837</v>
      </c>
      <c r="G85" s="55">
        <f>G86+G89+G91+G94+G96+G98+G101+G103</f>
        <v>632067</v>
      </c>
      <c r="H85" s="63"/>
      <c r="I85" s="38"/>
      <c r="J85" s="38"/>
    </row>
    <row r="86" spans="1:8" ht="18.75" customHeight="1">
      <c r="A86" s="42"/>
      <c r="B86" s="30">
        <v>85212</v>
      </c>
      <c r="C86" s="29"/>
      <c r="D86" s="43" t="s">
        <v>103</v>
      </c>
      <c r="E86" s="32">
        <f>SUM(E87:E88)</f>
        <v>3349000</v>
      </c>
      <c r="F86" s="32">
        <f>SUM(F87:F88)</f>
        <v>3349000</v>
      </c>
      <c r="G86" s="33"/>
      <c r="H86" s="4"/>
    </row>
    <row r="87" spans="1:8" ht="18.75" customHeight="1">
      <c r="A87" s="42"/>
      <c r="B87" s="30"/>
      <c r="C87" s="34" t="s">
        <v>104</v>
      </c>
      <c r="D87" s="35" t="s">
        <v>105</v>
      </c>
      <c r="E87" s="58">
        <v>15000</v>
      </c>
      <c r="F87" s="61">
        <v>15000</v>
      </c>
      <c r="G87" s="61"/>
      <c r="H87" s="4"/>
    </row>
    <row r="88" spans="1:8" ht="18.75" customHeight="1">
      <c r="A88" s="42"/>
      <c r="B88" s="44"/>
      <c r="C88" s="34" t="s">
        <v>100</v>
      </c>
      <c r="D88" s="35" t="s">
        <v>106</v>
      </c>
      <c r="E88" s="45">
        <v>3334000</v>
      </c>
      <c r="F88" s="37">
        <v>3334000</v>
      </c>
      <c r="G88" s="37"/>
      <c r="H88" s="4"/>
    </row>
    <row r="89" spans="1:8" ht="18.75" customHeight="1">
      <c r="A89" s="42"/>
      <c r="B89" s="30">
        <v>85203</v>
      </c>
      <c r="C89" s="34"/>
      <c r="D89" s="43" t="s">
        <v>107</v>
      </c>
      <c r="E89" s="32">
        <v>361893</v>
      </c>
      <c r="F89" s="33">
        <v>361893</v>
      </c>
      <c r="G89" s="64"/>
      <c r="H89" s="4"/>
    </row>
    <row r="90" spans="1:8" ht="18.75" customHeight="1">
      <c r="A90" s="42"/>
      <c r="B90" s="44"/>
      <c r="C90" s="34" t="s">
        <v>100</v>
      </c>
      <c r="D90" s="35" t="s">
        <v>108</v>
      </c>
      <c r="E90" s="45">
        <v>361893</v>
      </c>
      <c r="F90" s="37">
        <v>361893</v>
      </c>
      <c r="G90" s="37"/>
      <c r="H90" s="4"/>
    </row>
    <row r="91" spans="1:8" ht="18.75" customHeight="1">
      <c r="A91" s="42"/>
      <c r="B91" s="30">
        <v>85213</v>
      </c>
      <c r="C91" s="29"/>
      <c r="D91" s="43" t="s">
        <v>109</v>
      </c>
      <c r="E91" s="32">
        <f>SUM(E92:E93)</f>
        <v>28957</v>
      </c>
      <c r="F91" s="33">
        <f>SUM(F92:F93)</f>
        <v>28957</v>
      </c>
      <c r="G91" s="33"/>
      <c r="H91" s="4"/>
    </row>
    <row r="92" spans="1:8" ht="18.75" customHeight="1">
      <c r="A92" s="42"/>
      <c r="B92" s="44"/>
      <c r="C92" s="34" t="s">
        <v>100</v>
      </c>
      <c r="D92" s="35" t="s">
        <v>108</v>
      </c>
      <c r="E92" s="45">
        <v>11664</v>
      </c>
      <c r="F92" s="37">
        <v>11664</v>
      </c>
      <c r="G92" s="37"/>
      <c r="H92" s="4"/>
    </row>
    <row r="93" spans="1:8" ht="18.75" customHeight="1">
      <c r="A93" s="42"/>
      <c r="B93" s="44"/>
      <c r="C93" s="34" t="s">
        <v>110</v>
      </c>
      <c r="D93" s="35" t="s">
        <v>111</v>
      </c>
      <c r="E93" s="45">
        <v>17293</v>
      </c>
      <c r="F93" s="37">
        <v>17293</v>
      </c>
      <c r="G93" s="37"/>
      <c r="H93" s="4"/>
    </row>
    <row r="94" spans="1:8" ht="18.75" customHeight="1">
      <c r="A94" s="42"/>
      <c r="B94" s="30">
        <v>85214</v>
      </c>
      <c r="C94" s="29"/>
      <c r="D94" s="43" t="s">
        <v>112</v>
      </c>
      <c r="E94" s="32">
        <f>SUM(E95:E95)</f>
        <v>106825</v>
      </c>
      <c r="F94" s="33">
        <f>SUM(F95:F95)</f>
        <v>106825</v>
      </c>
      <c r="G94" s="33"/>
      <c r="H94" s="4"/>
    </row>
    <row r="95" spans="1:14" ht="18.75" customHeight="1">
      <c r="A95" s="42"/>
      <c r="B95" s="44"/>
      <c r="C95" s="34" t="s">
        <v>110</v>
      </c>
      <c r="D95" s="35" t="s">
        <v>113</v>
      </c>
      <c r="E95" s="45">
        <v>106825</v>
      </c>
      <c r="F95" s="37">
        <v>106825</v>
      </c>
      <c r="G95" s="37"/>
      <c r="H95" s="4"/>
      <c r="N95" s="47"/>
    </row>
    <row r="96" spans="1:8" ht="18.75" customHeight="1">
      <c r="A96" s="42"/>
      <c r="B96" s="30">
        <v>85216</v>
      </c>
      <c r="C96" s="34"/>
      <c r="D96" s="43" t="s">
        <v>114</v>
      </c>
      <c r="E96" s="32">
        <v>95230</v>
      </c>
      <c r="F96" s="33">
        <v>95230</v>
      </c>
      <c r="G96" s="33"/>
      <c r="H96" s="4"/>
    </row>
    <row r="97" spans="1:8" ht="18.75" customHeight="1">
      <c r="A97" s="42"/>
      <c r="B97" s="44"/>
      <c r="C97" s="34" t="s">
        <v>110</v>
      </c>
      <c r="D97" s="35" t="s">
        <v>113</v>
      </c>
      <c r="E97" s="45">
        <v>95230</v>
      </c>
      <c r="F97" s="37">
        <v>95230</v>
      </c>
      <c r="G97" s="37"/>
      <c r="H97" s="4"/>
    </row>
    <row r="98" spans="1:8" ht="18.75" customHeight="1">
      <c r="A98" s="42"/>
      <c r="B98" s="30">
        <v>85219</v>
      </c>
      <c r="C98" s="29"/>
      <c r="D98" s="43" t="s">
        <v>115</v>
      </c>
      <c r="E98" s="32">
        <f>SUM(E99:E100)</f>
        <v>740576</v>
      </c>
      <c r="F98" s="33">
        <v>108509</v>
      </c>
      <c r="G98" s="33">
        <f>SUM(G99:G100)</f>
        <v>632067</v>
      </c>
      <c r="H98" s="4"/>
    </row>
    <row r="99" spans="1:8" ht="18.75" customHeight="1">
      <c r="A99" s="42"/>
      <c r="B99" s="44"/>
      <c r="C99" s="34" t="s">
        <v>110</v>
      </c>
      <c r="D99" s="35" t="s">
        <v>116</v>
      </c>
      <c r="E99" s="45">
        <v>108509</v>
      </c>
      <c r="F99" s="37">
        <v>108509</v>
      </c>
      <c r="G99" s="37"/>
      <c r="H99" s="4"/>
    </row>
    <row r="100" spans="1:8" ht="18.75" customHeight="1">
      <c r="A100" s="42"/>
      <c r="B100" s="44"/>
      <c r="C100" s="34" t="s">
        <v>17</v>
      </c>
      <c r="D100" s="35" t="s">
        <v>98</v>
      </c>
      <c r="E100" s="45">
        <v>632067</v>
      </c>
      <c r="F100" s="37"/>
      <c r="G100" s="37">
        <v>632067</v>
      </c>
      <c r="H100" s="4"/>
    </row>
    <row r="101" spans="1:7" ht="18.75" customHeight="1">
      <c r="A101" s="42"/>
      <c r="B101" s="30">
        <v>85228</v>
      </c>
      <c r="C101" s="29"/>
      <c r="D101" s="43" t="s">
        <v>117</v>
      </c>
      <c r="E101" s="32">
        <f>E102</f>
        <v>27000</v>
      </c>
      <c r="F101" s="32">
        <f>F102</f>
        <v>27000</v>
      </c>
      <c r="G101" s="33"/>
    </row>
    <row r="102" spans="1:7" ht="18.75" customHeight="1">
      <c r="A102" s="42"/>
      <c r="B102" s="44"/>
      <c r="C102" s="34" t="s">
        <v>95</v>
      </c>
      <c r="D102" s="35" t="s">
        <v>96</v>
      </c>
      <c r="E102" s="45">
        <v>27000</v>
      </c>
      <c r="F102" s="37">
        <v>27000</v>
      </c>
      <c r="G102" s="37"/>
    </row>
    <row r="103" spans="1:7" ht="18.75" customHeight="1">
      <c r="A103" s="42"/>
      <c r="B103" s="30">
        <v>85295</v>
      </c>
      <c r="C103" s="29"/>
      <c r="D103" s="43" t="s">
        <v>22</v>
      </c>
      <c r="E103" s="32">
        <f>SUM(E104:E105)</f>
        <v>142423</v>
      </c>
      <c r="F103" s="32">
        <f>SUM(F104:F105)</f>
        <v>142423</v>
      </c>
      <c r="G103" s="33"/>
    </row>
    <row r="104" spans="1:7" ht="18.75" customHeight="1">
      <c r="A104" s="42"/>
      <c r="B104" s="30"/>
      <c r="C104" s="34" t="s">
        <v>15</v>
      </c>
      <c r="D104" s="35" t="s">
        <v>16</v>
      </c>
      <c r="E104" s="58">
        <v>7000</v>
      </c>
      <c r="F104" s="61">
        <v>7000</v>
      </c>
      <c r="G104" s="61"/>
    </row>
    <row r="105" spans="1:7" ht="18.75" customHeight="1">
      <c r="A105" s="42"/>
      <c r="B105" s="44"/>
      <c r="C105" s="34" t="s">
        <v>110</v>
      </c>
      <c r="D105" s="35" t="s">
        <v>111</v>
      </c>
      <c r="E105" s="45">
        <v>135423</v>
      </c>
      <c r="F105" s="37">
        <v>135423</v>
      </c>
      <c r="G105" s="37"/>
    </row>
    <row r="106" spans="1:7" ht="23.25" customHeight="1">
      <c r="A106" s="46">
        <v>853</v>
      </c>
      <c r="B106" s="24"/>
      <c r="C106" s="40"/>
      <c r="D106" s="41" t="s">
        <v>118</v>
      </c>
      <c r="E106" s="26">
        <f>SUM(E107)</f>
        <v>20140</v>
      </c>
      <c r="F106" s="26">
        <f>SUM(F107)</f>
        <v>20140</v>
      </c>
      <c r="G106" s="27"/>
    </row>
    <row r="107" spans="1:7" ht="18.75" customHeight="1">
      <c r="A107" s="42"/>
      <c r="B107" s="30">
        <v>85395</v>
      </c>
      <c r="C107" s="29"/>
      <c r="D107" s="43" t="s">
        <v>22</v>
      </c>
      <c r="E107" s="32">
        <f>SUM(E108:E109)</f>
        <v>20140</v>
      </c>
      <c r="F107" s="32">
        <f>SUM(F108:F109)</f>
        <v>20140</v>
      </c>
      <c r="G107" s="33"/>
    </row>
    <row r="108" spans="1:7" ht="18.75" customHeight="1">
      <c r="A108" s="42"/>
      <c r="B108" s="44"/>
      <c r="C108" s="65" t="s">
        <v>119</v>
      </c>
      <c r="D108" s="35" t="s">
        <v>120</v>
      </c>
      <c r="E108" s="45">
        <v>17119</v>
      </c>
      <c r="F108" s="37">
        <v>17119</v>
      </c>
      <c r="G108" s="37"/>
    </row>
    <row r="109" spans="1:7" ht="18.75" customHeight="1">
      <c r="A109" s="42"/>
      <c r="B109" s="44"/>
      <c r="C109" s="65" t="s">
        <v>121</v>
      </c>
      <c r="D109" s="35" t="s">
        <v>120</v>
      </c>
      <c r="E109" s="45">
        <v>3021</v>
      </c>
      <c r="F109" s="37">
        <v>3021</v>
      </c>
      <c r="G109" s="37"/>
    </row>
    <row r="110" spans="1:7" ht="27.75" customHeight="1">
      <c r="A110" s="46">
        <v>900</v>
      </c>
      <c r="B110" s="24"/>
      <c r="C110" s="40"/>
      <c r="D110" s="41" t="s">
        <v>122</v>
      </c>
      <c r="E110" s="26">
        <f>E111+E113+E115</f>
        <v>25000</v>
      </c>
      <c r="F110" s="26">
        <f>F111+F113+F115</f>
        <v>25000</v>
      </c>
      <c r="G110" s="26">
        <f>G111+G113+G115</f>
        <v>0</v>
      </c>
    </row>
    <row r="111" spans="1:7" ht="18.75" customHeight="1" hidden="1">
      <c r="A111" s="66"/>
      <c r="B111" s="67">
        <v>90001</v>
      </c>
      <c r="C111" s="68"/>
      <c r="D111" s="69" t="s">
        <v>123</v>
      </c>
      <c r="E111" s="32"/>
      <c r="F111" s="33"/>
      <c r="G111" s="33"/>
    </row>
    <row r="112" spans="1:7" ht="18.75" customHeight="1" hidden="1">
      <c r="A112" s="66"/>
      <c r="B112" s="67"/>
      <c r="C112" s="70" t="s">
        <v>17</v>
      </c>
      <c r="D112" s="71" t="s">
        <v>98</v>
      </c>
      <c r="E112" s="72"/>
      <c r="F112" s="37"/>
      <c r="G112" s="37"/>
    </row>
    <row r="113" spans="1:7" ht="18.75" customHeight="1" hidden="1">
      <c r="A113" s="42"/>
      <c r="B113" s="30">
        <v>90095</v>
      </c>
      <c r="C113" s="29"/>
      <c r="D113" s="43" t="s">
        <v>22</v>
      </c>
      <c r="E113" s="32"/>
      <c r="F113" s="33"/>
      <c r="G113" s="33"/>
    </row>
    <row r="114" spans="1:7" ht="18.75" customHeight="1" hidden="1">
      <c r="A114" s="42"/>
      <c r="B114" s="44"/>
      <c r="C114" s="34" t="s">
        <v>17</v>
      </c>
      <c r="D114" s="35" t="s">
        <v>98</v>
      </c>
      <c r="E114" s="45"/>
      <c r="F114" s="37"/>
      <c r="G114" s="37"/>
    </row>
    <row r="115" spans="1:7" ht="18.75" customHeight="1">
      <c r="A115" s="42"/>
      <c r="B115" s="30">
        <v>90019</v>
      </c>
      <c r="C115" s="34"/>
      <c r="D115" s="35" t="s">
        <v>124</v>
      </c>
      <c r="E115" s="32">
        <f>E116</f>
        <v>25000</v>
      </c>
      <c r="F115" s="32">
        <f>F116</f>
        <v>25000</v>
      </c>
      <c r="G115" s="33"/>
    </row>
    <row r="116" spans="1:7" ht="18.75" customHeight="1">
      <c r="A116" s="42"/>
      <c r="B116" s="44"/>
      <c r="C116" s="34" t="s">
        <v>15</v>
      </c>
      <c r="D116" s="35" t="s">
        <v>16</v>
      </c>
      <c r="E116" s="45">
        <v>25000</v>
      </c>
      <c r="F116" s="37">
        <v>25000</v>
      </c>
      <c r="G116" s="37"/>
    </row>
    <row r="117" spans="1:7" s="75" customFormat="1" ht="18.75" customHeight="1">
      <c r="A117" s="53">
        <v>921</v>
      </c>
      <c r="B117" s="73"/>
      <c r="C117" s="74"/>
      <c r="D117" s="54" t="s">
        <v>125</v>
      </c>
      <c r="E117" s="55">
        <v>173324</v>
      </c>
      <c r="F117" s="13"/>
      <c r="G117" s="13">
        <v>173324</v>
      </c>
    </row>
    <row r="118" spans="1:7" s="75" customFormat="1" ht="18.75" customHeight="1">
      <c r="A118" s="76"/>
      <c r="B118" s="77">
        <v>92109</v>
      </c>
      <c r="C118" s="78"/>
      <c r="D118" s="79" t="s">
        <v>126</v>
      </c>
      <c r="E118" s="80">
        <v>173324</v>
      </c>
      <c r="F118" s="81"/>
      <c r="G118" s="81">
        <v>173324</v>
      </c>
    </row>
    <row r="119" spans="1:7" s="75" customFormat="1" ht="18.75" customHeight="1">
      <c r="A119" s="76"/>
      <c r="B119" s="77"/>
      <c r="C119" s="78" t="s">
        <v>17</v>
      </c>
      <c r="D119" s="82" t="s">
        <v>98</v>
      </c>
      <c r="E119" s="83">
        <v>173324</v>
      </c>
      <c r="F119" s="84"/>
      <c r="G119" s="84">
        <v>173324</v>
      </c>
    </row>
    <row r="120" spans="1:11" ht="23.25" customHeight="1" hidden="1">
      <c r="A120" s="85">
        <v>926</v>
      </c>
      <c r="B120" s="10"/>
      <c r="C120" s="62"/>
      <c r="D120" s="86" t="s">
        <v>127</v>
      </c>
      <c r="E120" s="87"/>
      <c r="F120" s="88"/>
      <c r="G120" s="88"/>
      <c r="I120" s="48"/>
      <c r="K120" s="4"/>
    </row>
    <row r="121" spans="1:11" s="48" customFormat="1" ht="32.25" customHeight="1">
      <c r="A121" s="89" t="s">
        <v>128</v>
      </c>
      <c r="B121" s="89"/>
      <c r="C121" s="89"/>
      <c r="D121" s="89"/>
      <c r="E121" s="90">
        <f>E7+E11+E14+E17+E20+E26+E31+E37+E66+E75+E82+E85+E106+E110+E117</f>
        <v>23372450</v>
      </c>
      <c r="F121" s="90">
        <f>F7+F11+F14+F17+F20+F26+F31+F37+F66+F75+F82+F85+F106+F110+F117</f>
        <v>20859059</v>
      </c>
      <c r="G121" s="90">
        <f>G7+G11+G14+G17+G20+G26+G31+G37+G66+G75+G82+G85+G106+G110+G117</f>
        <v>2513391</v>
      </c>
      <c r="K121" s="91"/>
    </row>
    <row r="122" spans="4:11" ht="12.75">
      <c r="D122" s="92"/>
      <c r="E122" s="4"/>
      <c r="F122" s="5"/>
      <c r="G122" s="5"/>
      <c r="K122" s="4"/>
    </row>
    <row r="123" spans="2:11" ht="12.75">
      <c r="B123" s="93"/>
      <c r="C123" s="93"/>
      <c r="D123" s="94"/>
      <c r="E123" s="95"/>
      <c r="F123" s="5"/>
      <c r="G123" s="5"/>
      <c r="K123" s="4"/>
    </row>
    <row r="124" spans="2:7" ht="12.75">
      <c r="B124" s="96" t="s">
        <v>129</v>
      </c>
      <c r="C124" s="97"/>
      <c r="D124" s="98"/>
      <c r="E124" s="99"/>
      <c r="F124" s="100"/>
      <c r="G124" s="100"/>
    </row>
    <row r="125" spans="2:7" ht="12.75">
      <c r="B125" s="101"/>
      <c r="C125" s="101"/>
      <c r="D125" s="102"/>
      <c r="E125" s="99"/>
      <c r="F125" s="100"/>
      <c r="G125" s="100"/>
    </row>
    <row r="126" spans="2:7" ht="12.75">
      <c r="B126" s="101"/>
      <c r="C126" s="101"/>
      <c r="D126" s="103"/>
      <c r="E126" s="104"/>
      <c r="F126" s="100"/>
      <c r="G126" s="100"/>
    </row>
    <row r="127" spans="2:7" ht="12.75">
      <c r="B127" s="101"/>
      <c r="C127" s="101"/>
      <c r="D127" s="105"/>
      <c r="E127" s="106"/>
      <c r="F127" s="100"/>
      <c r="G127" s="100"/>
    </row>
    <row r="128" spans="2:8" ht="12.75">
      <c r="B128" s="101"/>
      <c r="C128" s="101"/>
      <c r="D128" s="105"/>
      <c r="E128" s="107"/>
      <c r="F128" s="100"/>
      <c r="G128" s="100"/>
      <c r="H128" s="5"/>
    </row>
    <row r="129" spans="2:8" ht="12.75">
      <c r="B129" s="108"/>
      <c r="C129" s="108"/>
      <c r="D129" s="109"/>
      <c r="E129" s="107"/>
      <c r="F129" s="100"/>
      <c r="G129" s="100"/>
      <c r="H129" s="5"/>
    </row>
    <row r="130" spans="2:7" ht="12.75">
      <c r="B130" s="108"/>
      <c r="C130" s="110"/>
      <c r="D130" s="110"/>
      <c r="E130" s="111"/>
      <c r="F130" s="112"/>
      <c r="G130" s="5"/>
    </row>
    <row r="131" spans="2:7" ht="12.75">
      <c r="B131" s="101"/>
      <c r="C131" s="101"/>
      <c r="D131" s="101"/>
      <c r="E131" s="4"/>
      <c r="F131" s="5"/>
      <c r="G131" s="5"/>
    </row>
    <row r="132" spans="2:7" ht="12.75">
      <c r="B132" s="101"/>
      <c r="C132" s="101"/>
      <c r="D132" s="101"/>
      <c r="E132" s="4"/>
      <c r="F132" s="5"/>
      <c r="G132" s="5"/>
    </row>
    <row r="133" spans="2:7" ht="12.75">
      <c r="B133" s="101"/>
      <c r="C133" s="101"/>
      <c r="D133" s="101"/>
      <c r="E133" s="4"/>
      <c r="F133" s="5"/>
      <c r="G133" s="5"/>
    </row>
    <row r="134" spans="2:7" ht="12.75">
      <c r="B134" s="101"/>
      <c r="C134" s="101"/>
      <c r="D134" s="101"/>
      <c r="E134" s="4"/>
      <c r="F134" s="5"/>
      <c r="G134" s="5"/>
    </row>
    <row r="135" spans="2:7" ht="12.75">
      <c r="B135" s="101"/>
      <c r="C135" s="101"/>
      <c r="D135" s="101"/>
      <c r="E135" s="4"/>
      <c r="F135" s="5"/>
      <c r="G135" s="5"/>
    </row>
    <row r="136" spans="2:7" ht="12.75">
      <c r="B136" s="101"/>
      <c r="C136" s="101"/>
      <c r="D136" s="101"/>
      <c r="E136" s="4"/>
      <c r="F136" s="5"/>
      <c r="G136" s="5"/>
    </row>
    <row r="137" spans="2:7" ht="12.75">
      <c r="B137" s="101"/>
      <c r="C137" s="101"/>
      <c r="D137" s="101"/>
      <c r="E137" s="4"/>
      <c r="F137" s="5"/>
      <c r="G137" s="5"/>
    </row>
    <row r="138" spans="2:7" ht="12.75">
      <c r="B138" s="101"/>
      <c r="C138" s="101"/>
      <c r="D138" s="101"/>
      <c r="E138" s="4"/>
      <c r="F138" s="5"/>
      <c r="G138" s="5"/>
    </row>
    <row r="139" spans="2:7" ht="12.75">
      <c r="B139" s="101"/>
      <c r="C139" s="101"/>
      <c r="D139" s="101"/>
      <c r="E139" s="4"/>
      <c r="F139" s="5"/>
      <c r="G139" s="5"/>
    </row>
    <row r="140" spans="2:7" ht="12.75">
      <c r="B140" s="101"/>
      <c r="C140" s="101"/>
      <c r="D140" s="101"/>
      <c r="E140" s="4"/>
      <c r="F140" s="5"/>
      <c r="G140" s="5"/>
    </row>
    <row r="141" spans="2:7" ht="12.75">
      <c r="B141" s="101"/>
      <c r="C141" s="101"/>
      <c r="D141" s="101"/>
      <c r="E141" s="4"/>
      <c r="F141" s="5"/>
      <c r="G141" s="5"/>
    </row>
    <row r="142" spans="2:7" ht="12.75">
      <c r="B142" s="101"/>
      <c r="C142" s="101"/>
      <c r="D142" s="101"/>
      <c r="E142" s="4"/>
      <c r="F142" s="5"/>
      <c r="G142" s="5"/>
    </row>
    <row r="143" spans="2:7" ht="12.75">
      <c r="B143" s="101"/>
      <c r="C143" s="101"/>
      <c r="D143" s="101"/>
      <c r="E143" s="4"/>
      <c r="F143" s="5"/>
      <c r="G143" s="5"/>
    </row>
    <row r="144" spans="2:7" ht="12.75">
      <c r="B144" s="101"/>
      <c r="C144" s="101"/>
      <c r="D144" s="101"/>
      <c r="E144" s="4"/>
      <c r="F144" s="5"/>
      <c r="G144" s="5"/>
    </row>
    <row r="145" spans="2:7" ht="12.75">
      <c r="B145" s="101"/>
      <c r="C145" s="101"/>
      <c r="D145" s="101"/>
      <c r="E145" s="4"/>
      <c r="F145" s="5"/>
      <c r="G145" s="5"/>
    </row>
    <row r="146" spans="2:7" ht="12.75">
      <c r="B146" s="101"/>
      <c r="C146" s="101"/>
      <c r="D146" s="101"/>
      <c r="E146" s="4"/>
      <c r="F146" s="5"/>
      <c r="G146" s="5"/>
    </row>
    <row r="147" spans="2:7" ht="12.75">
      <c r="B147" s="101"/>
      <c r="C147" s="101"/>
      <c r="D147" s="101"/>
      <c r="E147" s="4"/>
      <c r="F147" s="5"/>
      <c r="G147" s="5"/>
    </row>
    <row r="148" spans="2:7" ht="12.75">
      <c r="B148" s="101"/>
      <c r="C148" s="101"/>
      <c r="D148" s="101"/>
      <c r="E148" s="4"/>
      <c r="F148" s="5"/>
      <c r="G148" s="5"/>
    </row>
    <row r="149" spans="2:7" ht="12.75">
      <c r="B149" s="101"/>
      <c r="C149" s="101"/>
      <c r="D149" s="101"/>
      <c r="E149" s="4"/>
      <c r="F149" s="5"/>
      <c r="G149" s="5"/>
    </row>
    <row r="150" spans="2:7" ht="12.75">
      <c r="B150" s="101"/>
      <c r="C150" s="101"/>
      <c r="D150" s="101"/>
      <c r="E150" s="4"/>
      <c r="F150" s="5"/>
      <c r="G150" s="5"/>
    </row>
    <row r="151" spans="2:7" ht="12.75">
      <c r="B151" s="101"/>
      <c r="C151" s="101"/>
      <c r="D151" s="101"/>
      <c r="E151" s="4"/>
      <c r="F151" s="5"/>
      <c r="G151" s="5"/>
    </row>
    <row r="152" spans="2:9" ht="12.75">
      <c r="B152" s="101"/>
      <c r="C152" s="101"/>
      <c r="D152" s="101"/>
      <c r="E152" s="4"/>
      <c r="F152" s="5"/>
      <c r="G152" s="5"/>
      <c r="H152" s="4"/>
      <c r="I152" s="4"/>
    </row>
    <row r="153" spans="2:9" ht="12.75">
      <c r="B153" s="101"/>
      <c r="C153" s="101"/>
      <c r="D153" s="101"/>
      <c r="E153" s="4"/>
      <c r="F153" s="5"/>
      <c r="G153" s="5"/>
      <c r="H153" s="4"/>
      <c r="I153" s="4"/>
    </row>
    <row r="154" spans="2:9" ht="12.75">
      <c r="B154" s="101"/>
      <c r="C154" s="101"/>
      <c r="D154" s="101"/>
      <c r="E154" s="4"/>
      <c r="F154" s="5"/>
      <c r="G154" s="5"/>
      <c r="H154" s="4"/>
      <c r="I154" s="4"/>
    </row>
    <row r="155" spans="2:9" ht="12.75">
      <c r="B155" s="101"/>
      <c r="C155" s="101"/>
      <c r="D155" s="101"/>
      <c r="E155" s="4"/>
      <c r="F155" s="5"/>
      <c r="G155" s="5"/>
      <c r="H155" s="4"/>
      <c r="I155" s="4"/>
    </row>
    <row r="156" spans="5:9" ht="12.75">
      <c r="E156" s="4"/>
      <c r="F156" s="5"/>
      <c r="G156" s="5"/>
      <c r="H156" s="4"/>
      <c r="I156" s="4"/>
    </row>
    <row r="157" spans="5:9" ht="12.75">
      <c r="E157" s="4"/>
      <c r="F157" s="5"/>
      <c r="G157" s="5"/>
      <c r="H157" s="4"/>
      <c r="I157" s="4"/>
    </row>
    <row r="158" spans="5:9" ht="12.75">
      <c r="E158" s="4"/>
      <c r="F158" s="5"/>
      <c r="G158" s="5"/>
      <c r="H158" s="4"/>
      <c r="I158" s="4"/>
    </row>
    <row r="159" spans="5:9" ht="12.75">
      <c r="E159" s="4"/>
      <c r="F159" s="5"/>
      <c r="G159" s="5"/>
      <c r="H159" s="4"/>
      <c r="I159" s="4"/>
    </row>
    <row r="160" spans="5:9" ht="12.75">
      <c r="E160" s="4"/>
      <c r="F160" s="5"/>
      <c r="G160" s="5"/>
      <c r="H160" s="4"/>
      <c r="I160" s="4"/>
    </row>
    <row r="161" spans="5:9" ht="12.75">
      <c r="E161" s="4"/>
      <c r="F161" s="5"/>
      <c r="G161" s="5"/>
      <c r="H161" s="4"/>
      <c r="I161" s="4"/>
    </row>
    <row r="162" spans="5:9" ht="12.75">
      <c r="E162" s="4"/>
      <c r="F162" s="5"/>
      <c r="G162" s="5"/>
      <c r="H162" s="4"/>
      <c r="I162" s="4"/>
    </row>
    <row r="163" spans="5:9" ht="12.75">
      <c r="E163" s="4"/>
      <c r="F163" s="5"/>
      <c r="G163" s="5"/>
      <c r="H163" s="4"/>
      <c r="I163" s="4"/>
    </row>
    <row r="164" spans="5:9" ht="12.75">
      <c r="E164" s="4"/>
      <c r="F164" s="5"/>
      <c r="G164" s="5"/>
      <c r="H164" s="4"/>
      <c r="I164" s="4"/>
    </row>
    <row r="165" spans="5:9" ht="12.75">
      <c r="E165" s="4"/>
      <c r="F165" s="5"/>
      <c r="G165" s="5"/>
      <c r="H165" s="4"/>
      <c r="I165" s="4"/>
    </row>
    <row r="166" spans="5:9" ht="12.75">
      <c r="E166" s="4"/>
      <c r="F166" s="5"/>
      <c r="G166" s="5"/>
      <c r="H166" s="4"/>
      <c r="I166" s="4"/>
    </row>
    <row r="167" spans="5:9" ht="12.75">
      <c r="E167" s="4"/>
      <c r="F167" s="5"/>
      <c r="G167" s="5"/>
      <c r="H167" s="4"/>
      <c r="I167" s="4"/>
    </row>
    <row r="168" spans="5:9" ht="12.75">
      <c r="E168" s="4"/>
      <c r="F168" s="5"/>
      <c r="G168" s="5"/>
      <c r="H168" s="4"/>
      <c r="I168" s="4"/>
    </row>
    <row r="169" spans="5:9" ht="12.75">
      <c r="E169" s="4"/>
      <c r="F169" s="5"/>
      <c r="G169" s="5"/>
      <c r="H169" s="4"/>
      <c r="I169" s="4"/>
    </row>
    <row r="170" spans="5:9" ht="12.75">
      <c r="E170" s="4"/>
      <c r="F170" s="5"/>
      <c r="G170" s="5"/>
      <c r="H170" s="4"/>
      <c r="I170" s="4"/>
    </row>
    <row r="171" spans="5:9" ht="12.75">
      <c r="E171" s="4"/>
      <c r="F171" s="5"/>
      <c r="G171" s="5"/>
      <c r="H171" s="4"/>
      <c r="I171" s="4"/>
    </row>
    <row r="172" spans="5:9" ht="12.75">
      <c r="E172" s="4"/>
      <c r="F172" s="5"/>
      <c r="G172" s="5"/>
      <c r="H172" s="4"/>
      <c r="I172" s="4"/>
    </row>
    <row r="173" spans="5:9" ht="12.75">
      <c r="E173" s="4"/>
      <c r="F173" s="5"/>
      <c r="G173" s="5"/>
      <c r="H173" s="4"/>
      <c r="I173" s="4"/>
    </row>
    <row r="174" spans="5:9" ht="12.75">
      <c r="E174" s="4"/>
      <c r="F174" s="5"/>
      <c r="G174" s="5"/>
      <c r="H174" s="4"/>
      <c r="I174" s="4"/>
    </row>
    <row r="175" spans="5:9" ht="12.75">
      <c r="E175" s="4"/>
      <c r="F175" s="5"/>
      <c r="G175" s="5"/>
      <c r="H175" s="4"/>
      <c r="I175" s="4"/>
    </row>
    <row r="176" spans="5:9" ht="12.75">
      <c r="E176" s="4"/>
      <c r="F176" s="5"/>
      <c r="G176" s="5"/>
      <c r="H176" s="4"/>
      <c r="I176" s="4"/>
    </row>
    <row r="177" spans="5:9" ht="12.75">
      <c r="E177" s="4"/>
      <c r="F177" s="5"/>
      <c r="G177" s="5"/>
      <c r="H177" s="4"/>
      <c r="I177" s="4"/>
    </row>
    <row r="178" spans="5:9" ht="12.75">
      <c r="E178" s="4"/>
      <c r="F178" s="5"/>
      <c r="G178" s="5"/>
      <c r="H178" s="4"/>
      <c r="I178" s="4"/>
    </row>
    <row r="179" spans="5:9" ht="12.75">
      <c r="E179" s="4"/>
      <c r="F179" s="5"/>
      <c r="G179" s="5"/>
      <c r="H179" s="4"/>
      <c r="I179" s="4"/>
    </row>
    <row r="180" spans="4:9" ht="12.75">
      <c r="D180" s="4"/>
      <c r="E180" s="4"/>
      <c r="F180" s="5"/>
      <c r="G180" s="5"/>
      <c r="H180" s="4"/>
      <c r="I180" s="4"/>
    </row>
    <row r="181" spans="4:9" ht="12.75">
      <c r="D181" s="4"/>
      <c r="E181" s="4"/>
      <c r="F181" s="5"/>
      <c r="G181" s="5"/>
      <c r="H181" s="4"/>
      <c r="I181" s="4"/>
    </row>
    <row r="182" spans="4:9" ht="12.75">
      <c r="D182" s="4"/>
      <c r="E182" s="4"/>
      <c r="F182" s="5"/>
      <c r="G182" s="5"/>
      <c r="H182" s="4"/>
      <c r="I182" s="4"/>
    </row>
    <row r="183" spans="4:9" ht="12.75">
      <c r="D183" s="4"/>
      <c r="E183" s="4"/>
      <c r="F183" s="5"/>
      <c r="G183" s="5"/>
      <c r="H183" s="4"/>
      <c r="I183" s="4"/>
    </row>
    <row r="184" spans="4:9" ht="12.75">
      <c r="D184" s="4"/>
      <c r="E184" s="4"/>
      <c r="F184" s="5"/>
      <c r="G184" s="5"/>
      <c r="H184" s="4"/>
      <c r="I184" s="4"/>
    </row>
    <row r="185" spans="4:9" ht="12.75">
      <c r="D185" s="4"/>
      <c r="E185" s="4"/>
      <c r="F185" s="5"/>
      <c r="G185" s="5"/>
      <c r="H185" s="4"/>
      <c r="I185" s="4"/>
    </row>
    <row r="186" spans="4:9" ht="12.75">
      <c r="D186" s="4"/>
      <c r="E186" s="4"/>
      <c r="F186" s="5"/>
      <c r="G186" s="5"/>
      <c r="H186" s="4"/>
      <c r="I186" s="4"/>
    </row>
    <row r="187" spans="4:9" ht="12.75">
      <c r="D187" s="4"/>
      <c r="E187" s="4"/>
      <c r="F187" s="5"/>
      <c r="G187" s="5"/>
      <c r="H187" s="4"/>
      <c r="I187" s="4"/>
    </row>
    <row r="188" spans="4:9" ht="12.75">
      <c r="D188" s="4"/>
      <c r="E188" s="4"/>
      <c r="F188" s="5"/>
      <c r="G188" s="5"/>
      <c r="H188" s="4"/>
      <c r="I188" s="4"/>
    </row>
    <row r="189" spans="4:9" ht="12.75">
      <c r="D189" s="4"/>
      <c r="E189" s="4"/>
      <c r="F189" s="5"/>
      <c r="G189" s="5"/>
      <c r="H189" s="4"/>
      <c r="I189" s="4"/>
    </row>
    <row r="190" spans="4:9" ht="12.75">
      <c r="D190" s="4"/>
      <c r="E190" s="4"/>
      <c r="F190" s="5"/>
      <c r="G190" s="5"/>
      <c r="H190" s="4"/>
      <c r="I190" s="4"/>
    </row>
    <row r="191" spans="4:9" ht="12.75">
      <c r="D191" s="4"/>
      <c r="E191" s="4"/>
      <c r="F191" s="5"/>
      <c r="G191" s="5"/>
      <c r="H191" s="4"/>
      <c r="I191" s="4"/>
    </row>
    <row r="192" spans="4:9" ht="12.75">
      <c r="D192" s="4"/>
      <c r="E192" s="4"/>
      <c r="F192" s="5"/>
      <c r="G192" s="5"/>
      <c r="H192" s="4"/>
      <c r="I192" s="4"/>
    </row>
    <row r="193" spans="4:9" ht="12.75">
      <c r="D193" s="4"/>
      <c r="E193" s="4"/>
      <c r="F193" s="5"/>
      <c r="G193" s="5"/>
      <c r="H193" s="4"/>
      <c r="I193" s="4"/>
    </row>
    <row r="194" spans="4:9" ht="12.75">
      <c r="D194" s="4"/>
      <c r="E194" s="4"/>
      <c r="F194" s="5"/>
      <c r="G194" s="5"/>
      <c r="H194" s="4"/>
      <c r="I194" s="4"/>
    </row>
    <row r="195" spans="4:9" ht="12.75">
      <c r="D195" s="4"/>
      <c r="E195" s="4"/>
      <c r="F195" s="5"/>
      <c r="G195" s="5"/>
      <c r="H195" s="4"/>
      <c r="I195" s="4"/>
    </row>
    <row r="196" spans="4:9" ht="12.75">
      <c r="D196" s="4"/>
      <c r="E196" s="4"/>
      <c r="F196" s="5"/>
      <c r="G196" s="5"/>
      <c r="H196" s="4"/>
      <c r="I196" s="4"/>
    </row>
    <row r="197" spans="4:9" ht="12.75">
      <c r="D197" s="4"/>
      <c r="E197" s="4"/>
      <c r="F197" s="5"/>
      <c r="G197" s="5"/>
      <c r="H197" s="4"/>
      <c r="I197" s="4"/>
    </row>
    <row r="198" spans="4:9" ht="12.75">
      <c r="D198" s="4"/>
      <c r="E198" s="4"/>
      <c r="F198" s="5"/>
      <c r="G198" s="5"/>
      <c r="H198" s="4"/>
      <c r="I198" s="4"/>
    </row>
    <row r="199" spans="4:9" ht="12.75">
      <c r="D199" s="4"/>
      <c r="E199" s="4"/>
      <c r="F199" s="5"/>
      <c r="G199" s="5"/>
      <c r="H199" s="4"/>
      <c r="I199" s="4"/>
    </row>
    <row r="200" spans="4:9" ht="12.75">
      <c r="D200" s="4"/>
      <c r="E200" s="4"/>
      <c r="F200" s="5"/>
      <c r="G200" s="5"/>
      <c r="H200" s="4"/>
      <c r="I200" s="4"/>
    </row>
    <row r="201" spans="4:9" ht="12.75">
      <c r="D201" s="4"/>
      <c r="E201" s="4"/>
      <c r="F201" s="5"/>
      <c r="G201" s="5"/>
      <c r="H201" s="4"/>
      <c r="I201" s="4"/>
    </row>
    <row r="202" spans="4:9" ht="12.75">
      <c r="D202" s="4"/>
      <c r="E202" s="4"/>
      <c r="F202" s="5"/>
      <c r="G202" s="5"/>
      <c r="H202" s="4"/>
      <c r="I202" s="4"/>
    </row>
    <row r="203" spans="4:9" ht="12.75">
      <c r="D203" s="4"/>
      <c r="E203" s="4"/>
      <c r="F203" s="5"/>
      <c r="G203" s="5"/>
      <c r="H203" s="4"/>
      <c r="I203" s="4"/>
    </row>
    <row r="204" spans="4:9" ht="12.75">
      <c r="D204" s="4"/>
      <c r="E204" s="4"/>
      <c r="F204" s="5"/>
      <c r="G204" s="5"/>
      <c r="H204" s="4"/>
      <c r="I204" s="4"/>
    </row>
    <row r="205" spans="4:9" ht="12.75">
      <c r="D205" s="4"/>
      <c r="E205" s="4"/>
      <c r="F205" s="5"/>
      <c r="G205" s="5"/>
      <c r="H205" s="4"/>
      <c r="I205" s="4"/>
    </row>
    <row r="206" spans="4:9" ht="12.75">
      <c r="D206" s="4"/>
      <c r="E206" s="4"/>
      <c r="F206" s="5"/>
      <c r="G206" s="5"/>
      <c r="H206" s="4"/>
      <c r="I206" s="4"/>
    </row>
    <row r="207" spans="4:9" ht="12.75">
      <c r="D207" s="4"/>
      <c r="E207" s="4"/>
      <c r="F207" s="5"/>
      <c r="G207" s="5"/>
      <c r="H207" s="4"/>
      <c r="I207" s="4"/>
    </row>
    <row r="208" spans="4:9" ht="12.75">
      <c r="D208" s="4"/>
      <c r="E208" s="4"/>
      <c r="F208" s="5"/>
      <c r="G208" s="5"/>
      <c r="H208" s="4"/>
      <c r="I208" s="4"/>
    </row>
    <row r="209" spans="4:9" ht="12.75">
      <c r="D209" s="4"/>
      <c r="E209" s="4"/>
      <c r="F209" s="5"/>
      <c r="G209" s="5"/>
      <c r="H209" s="4"/>
      <c r="I209" s="4"/>
    </row>
    <row r="210" spans="4:9" ht="12.75">
      <c r="D210" s="4"/>
      <c r="E210" s="4"/>
      <c r="F210" s="5"/>
      <c r="G210" s="5"/>
      <c r="H210" s="4"/>
      <c r="I210" s="4"/>
    </row>
    <row r="211" spans="4:9" ht="12.75">
      <c r="D211" s="4"/>
      <c r="E211" s="4"/>
      <c r="F211" s="5"/>
      <c r="G211" s="5"/>
      <c r="H211" s="4"/>
      <c r="I211" s="4"/>
    </row>
    <row r="212" spans="4:9" ht="12.75">
      <c r="D212" s="4"/>
      <c r="E212" s="4"/>
      <c r="F212" s="5"/>
      <c r="G212" s="5"/>
      <c r="H212" s="4"/>
      <c r="I212" s="4"/>
    </row>
    <row r="213" spans="4:9" ht="12.75">
      <c r="D213" s="4"/>
      <c r="E213" s="4"/>
      <c r="F213" s="5"/>
      <c r="G213" s="5"/>
      <c r="H213" s="4"/>
      <c r="I213" s="4"/>
    </row>
    <row r="214" spans="4:9" ht="12.75">
      <c r="D214" s="4"/>
      <c r="E214" s="4"/>
      <c r="F214" s="5"/>
      <c r="G214" s="5"/>
      <c r="H214" s="4"/>
      <c r="I214" s="4"/>
    </row>
    <row r="215" spans="4:9" ht="12.75">
      <c r="D215" s="4"/>
      <c r="E215" s="4"/>
      <c r="F215" s="5"/>
      <c r="G215" s="5"/>
      <c r="H215" s="4"/>
      <c r="I215" s="4"/>
    </row>
    <row r="216" spans="4:9" ht="12.75">
      <c r="D216" s="4"/>
      <c r="E216" s="4"/>
      <c r="F216" s="5"/>
      <c r="G216" s="5"/>
      <c r="H216" s="4"/>
      <c r="I216" s="4"/>
    </row>
    <row r="217" spans="4:9" ht="12.75">
      <c r="D217" s="4"/>
      <c r="E217" s="4"/>
      <c r="F217" s="5"/>
      <c r="G217" s="5"/>
      <c r="H217" s="4"/>
      <c r="I217" s="4"/>
    </row>
    <row r="218" spans="4:9" ht="12.75">
      <c r="D218" s="4"/>
      <c r="E218" s="4"/>
      <c r="F218" s="5"/>
      <c r="G218" s="5"/>
      <c r="H218" s="4"/>
      <c r="I218" s="4"/>
    </row>
    <row r="219" spans="4:9" ht="12.75">
      <c r="D219" s="4"/>
      <c r="E219" s="4"/>
      <c r="F219" s="5"/>
      <c r="G219" s="5"/>
      <c r="H219" s="4"/>
      <c r="I219" s="4"/>
    </row>
    <row r="220" spans="4:9" ht="12.75">
      <c r="D220" s="4"/>
      <c r="E220" s="4"/>
      <c r="F220" s="5"/>
      <c r="G220" s="5"/>
      <c r="H220" s="4"/>
      <c r="I220" s="4"/>
    </row>
    <row r="221" spans="4:9" ht="12.75">
      <c r="D221" s="4"/>
      <c r="E221" s="4"/>
      <c r="F221" s="5"/>
      <c r="G221" s="5"/>
      <c r="H221" s="4"/>
      <c r="I221" s="4"/>
    </row>
    <row r="222" spans="4:9" ht="12.75">
      <c r="D222" s="4"/>
      <c r="E222" s="4"/>
      <c r="F222" s="5"/>
      <c r="G222" s="5"/>
      <c r="H222" s="4"/>
      <c r="I222" s="4"/>
    </row>
    <row r="223" spans="4:9" ht="12.75">
      <c r="D223" s="4"/>
      <c r="E223" s="4"/>
      <c r="F223" s="5"/>
      <c r="G223" s="5"/>
      <c r="H223" s="4"/>
      <c r="I223" s="4"/>
    </row>
    <row r="224" spans="4:9" ht="12.75">
      <c r="D224" s="4"/>
      <c r="E224" s="4"/>
      <c r="F224" s="5"/>
      <c r="G224" s="5"/>
      <c r="H224" s="4"/>
      <c r="I224" s="4"/>
    </row>
    <row r="225" spans="4:9" ht="12.75">
      <c r="D225" s="4"/>
      <c r="E225" s="4"/>
      <c r="F225" s="5"/>
      <c r="G225" s="5"/>
      <c r="H225" s="4"/>
      <c r="I225" s="4"/>
    </row>
    <row r="226" spans="4:9" ht="12.75">
      <c r="D226" s="4"/>
      <c r="E226" s="4"/>
      <c r="F226" s="5"/>
      <c r="G226" s="5"/>
      <c r="H226" s="4"/>
      <c r="I226" s="4"/>
    </row>
    <row r="227" spans="4:9" ht="12.75">
      <c r="D227" s="4"/>
      <c r="E227" s="4"/>
      <c r="F227" s="5"/>
      <c r="G227" s="5"/>
      <c r="H227" s="4"/>
      <c r="I227" s="4"/>
    </row>
    <row r="228" spans="4:9" ht="12.75">
      <c r="D228" s="4"/>
      <c r="E228" s="4"/>
      <c r="F228" s="5"/>
      <c r="G228" s="5"/>
      <c r="H228" s="4"/>
      <c r="I228" s="4"/>
    </row>
    <row r="229" spans="4:9" ht="12.75">
      <c r="D229" s="4"/>
      <c r="E229" s="4"/>
      <c r="F229" s="5"/>
      <c r="G229" s="5"/>
      <c r="H229" s="4"/>
      <c r="I229" s="4"/>
    </row>
    <row r="230" spans="4:9" ht="12.75">
      <c r="D230" s="4"/>
      <c r="E230" s="4"/>
      <c r="F230" s="5"/>
      <c r="G230" s="5"/>
      <c r="H230" s="4"/>
      <c r="I230" s="4"/>
    </row>
    <row r="231" spans="4:9" ht="12.75">
      <c r="D231" s="4"/>
      <c r="E231" s="4"/>
      <c r="F231" s="5"/>
      <c r="G231" s="5"/>
      <c r="H231" s="4"/>
      <c r="I231" s="4"/>
    </row>
    <row r="232" spans="4:9" ht="12.75">
      <c r="D232" s="4"/>
      <c r="E232" s="4"/>
      <c r="F232" s="5"/>
      <c r="G232" s="5"/>
      <c r="H232" s="4"/>
      <c r="I232" s="4"/>
    </row>
    <row r="233" spans="4:9" ht="12.75">
      <c r="D233" s="4"/>
      <c r="E233" s="4"/>
      <c r="F233" s="5"/>
      <c r="G233" s="5"/>
      <c r="H233" s="4"/>
      <c r="I233" s="4"/>
    </row>
    <row r="234" spans="4:9" ht="12.75">
      <c r="D234" s="4"/>
      <c r="E234" s="4"/>
      <c r="F234" s="5"/>
      <c r="G234" s="5"/>
      <c r="H234" s="4"/>
      <c r="I234" s="4"/>
    </row>
    <row r="235" spans="4:9" ht="12.75">
      <c r="D235" s="4"/>
      <c r="E235" s="4"/>
      <c r="F235" s="5"/>
      <c r="G235" s="5"/>
      <c r="H235" s="4"/>
      <c r="I235" s="4"/>
    </row>
    <row r="236" spans="4:9" ht="12.75">
      <c r="D236" s="4"/>
      <c r="E236" s="4"/>
      <c r="F236" s="5"/>
      <c r="G236" s="5"/>
      <c r="H236" s="4"/>
      <c r="I236" s="4"/>
    </row>
    <row r="237" spans="4:9" ht="12.75">
      <c r="D237" s="4"/>
      <c r="E237" s="4"/>
      <c r="F237" s="5"/>
      <c r="G237" s="5"/>
      <c r="H237" s="4"/>
      <c r="I237" s="4"/>
    </row>
    <row r="238" spans="4:9" ht="12.75">
      <c r="D238" s="4"/>
      <c r="E238" s="4"/>
      <c r="F238" s="5"/>
      <c r="G238" s="5"/>
      <c r="H238" s="4"/>
      <c r="I238" s="4"/>
    </row>
    <row r="239" spans="4:9" ht="12.75">
      <c r="D239" s="4"/>
      <c r="E239" s="4"/>
      <c r="F239" s="5"/>
      <c r="G239" s="5"/>
      <c r="H239" s="4"/>
      <c r="I239" s="4"/>
    </row>
    <row r="240" spans="4:9" ht="12.75">
      <c r="D240" s="4"/>
      <c r="E240" s="4"/>
      <c r="F240" s="5"/>
      <c r="G240" s="5"/>
      <c r="H240" s="4"/>
      <c r="I240" s="4"/>
    </row>
    <row r="241" spans="4:9" ht="12.75">
      <c r="D241" s="4"/>
      <c r="E241" s="4"/>
      <c r="F241" s="5"/>
      <c r="G241" s="5"/>
      <c r="H241" s="4"/>
      <c r="I241" s="4"/>
    </row>
    <row r="242" spans="4:9" ht="12.75">
      <c r="D242" s="4"/>
      <c r="E242" s="4"/>
      <c r="F242" s="5"/>
      <c r="G242" s="5"/>
      <c r="H242" s="4"/>
      <c r="I242" s="4"/>
    </row>
    <row r="243" spans="4:9" ht="12.75">
      <c r="D243" s="4"/>
      <c r="E243" s="4"/>
      <c r="F243" s="5"/>
      <c r="G243" s="5"/>
      <c r="H243" s="4"/>
      <c r="I243" s="4"/>
    </row>
    <row r="244" spans="4:9" ht="12.75">
      <c r="D244" s="4"/>
      <c r="E244" s="4"/>
      <c r="F244" s="5"/>
      <c r="G244" s="5"/>
      <c r="H244" s="4"/>
      <c r="I244" s="4"/>
    </row>
    <row r="245" spans="4:9" ht="12.75">
      <c r="D245" s="4"/>
      <c r="E245" s="4"/>
      <c r="F245" s="5"/>
      <c r="G245" s="5"/>
      <c r="H245" s="4"/>
      <c r="I245" s="4"/>
    </row>
    <row r="246" spans="4:9" ht="12.75">
      <c r="D246" s="4"/>
      <c r="E246" s="4"/>
      <c r="F246" s="5"/>
      <c r="G246" s="5"/>
      <c r="H246" s="4"/>
      <c r="I246" s="4"/>
    </row>
    <row r="247" spans="4:9" ht="12.75">
      <c r="D247" s="4"/>
      <c r="E247" s="4"/>
      <c r="F247" s="5"/>
      <c r="G247" s="5"/>
      <c r="H247" s="4"/>
      <c r="I247" s="4"/>
    </row>
    <row r="248" spans="4:9" ht="12.75">
      <c r="D248" s="4"/>
      <c r="E248" s="4"/>
      <c r="F248" s="5"/>
      <c r="G248" s="5"/>
      <c r="H248" s="4"/>
      <c r="I248" s="4"/>
    </row>
    <row r="249" spans="4:9" ht="12.75">
      <c r="D249" s="4"/>
      <c r="E249" s="4"/>
      <c r="F249" s="5"/>
      <c r="G249" s="5"/>
      <c r="H249" s="4"/>
      <c r="I249" s="4"/>
    </row>
    <row r="250" spans="4:9" ht="12.75">
      <c r="D250" s="4"/>
      <c r="E250" s="4"/>
      <c r="F250" s="5"/>
      <c r="G250" s="5"/>
      <c r="H250" s="4"/>
      <c r="I250" s="4"/>
    </row>
    <row r="251" spans="4:9" ht="12.75">
      <c r="D251" s="4"/>
      <c r="E251" s="4"/>
      <c r="F251" s="5"/>
      <c r="G251" s="5"/>
      <c r="H251" s="4"/>
      <c r="I251" s="4"/>
    </row>
    <row r="252" spans="4:9" ht="12.75">
      <c r="D252" s="4"/>
      <c r="E252" s="4"/>
      <c r="F252" s="5"/>
      <c r="G252" s="5"/>
      <c r="H252" s="4"/>
      <c r="I252" s="4"/>
    </row>
  </sheetData>
  <sheetProtection selectLockedCells="1" selectUnlockedCells="1"/>
  <mergeCells count="7">
    <mergeCell ref="A1:D1"/>
    <mergeCell ref="A4:A5"/>
    <mergeCell ref="B4:B5"/>
    <mergeCell ref="C4:C5"/>
    <mergeCell ref="D4:D5"/>
    <mergeCell ref="E4:E5"/>
    <mergeCell ref="A121:D121"/>
  </mergeCells>
  <printOptions horizontalCentered="1"/>
  <pageMargins left="0.5513888888888889" right="0.5513888888888889" top="2.204861111111111" bottom="0.5902777777777778" header="0.5118055555555555" footer="0.5118055555555555"/>
  <pageSetup horizontalDpi="300" verticalDpi="300" orientation="landscape" paperSize="9" scale="95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N15" sqref="N15"/>
    </sheetView>
  </sheetViews>
  <sheetFormatPr defaultColWidth="9.00390625" defaultRowHeight="12.75"/>
  <cols>
    <col min="1" max="1" width="4.75390625" style="0" customWidth="1"/>
    <col min="2" max="2" width="30.375" style="0" customWidth="1"/>
    <col min="3" max="3" width="14.00390625" style="0" customWidth="1"/>
    <col min="4" max="4" width="12.00390625" style="0" customWidth="1"/>
    <col min="5" max="5" width="10.75390625" style="0" customWidth="1"/>
    <col min="6" max="7" width="12.75390625" style="0" customWidth="1"/>
    <col min="8" max="8" width="11.625" style="0" customWidth="1"/>
    <col min="9" max="9" width="10.625" style="0" customWidth="1"/>
    <col min="10" max="10" width="15.625" style="0" customWidth="1"/>
  </cols>
  <sheetData>
    <row r="1" spans="1:10" ht="12.75">
      <c r="A1" s="449" t="s">
        <v>562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2.75">
      <c r="A2" s="450" t="s">
        <v>563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3.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</row>
    <row r="4" spans="1:10" ht="4.5" customHeight="1">
      <c r="A4" s="101"/>
      <c r="B4" s="101"/>
      <c r="C4" s="101"/>
      <c r="D4" s="101"/>
      <c r="E4" s="101"/>
      <c r="F4" s="101"/>
      <c r="G4" s="101"/>
      <c r="H4" s="101"/>
      <c r="I4" s="101"/>
      <c r="J4" s="250"/>
    </row>
    <row r="5" spans="1:10" ht="15" customHeight="1">
      <c r="A5" s="413" t="s">
        <v>356</v>
      </c>
      <c r="B5" s="413" t="s">
        <v>564</v>
      </c>
      <c r="C5" s="451" t="s">
        <v>565</v>
      </c>
      <c r="D5" s="451" t="s">
        <v>566</v>
      </c>
      <c r="E5" s="451"/>
      <c r="F5" s="451"/>
      <c r="G5" s="451"/>
      <c r="H5" s="451" t="s">
        <v>567</v>
      </c>
      <c r="I5" s="451"/>
      <c r="J5" s="451" t="s">
        <v>568</v>
      </c>
    </row>
    <row r="6" spans="1:10" ht="15" customHeight="1">
      <c r="A6" s="413"/>
      <c r="B6" s="413"/>
      <c r="C6" s="451"/>
      <c r="D6" s="451" t="s">
        <v>569</v>
      </c>
      <c r="E6" s="451" t="s">
        <v>134</v>
      </c>
      <c r="F6" s="451"/>
      <c r="G6" s="451"/>
      <c r="H6" s="451" t="s">
        <v>569</v>
      </c>
      <c r="I6" s="451" t="s">
        <v>570</v>
      </c>
      <c r="J6" s="451"/>
    </row>
    <row r="7" spans="1:10" ht="15" customHeight="1">
      <c r="A7" s="413"/>
      <c r="B7" s="413"/>
      <c r="C7" s="451"/>
      <c r="D7" s="451"/>
      <c r="E7" s="452" t="s">
        <v>571</v>
      </c>
      <c r="F7" s="451" t="s">
        <v>134</v>
      </c>
      <c r="G7" s="451"/>
      <c r="H7" s="451"/>
      <c r="I7" s="451"/>
      <c r="J7" s="451"/>
    </row>
    <row r="8" spans="1:10" ht="20.25" customHeight="1">
      <c r="A8" s="413"/>
      <c r="B8" s="413"/>
      <c r="C8" s="451"/>
      <c r="D8" s="451"/>
      <c r="E8" s="452"/>
      <c r="F8" s="451" t="s">
        <v>572</v>
      </c>
      <c r="G8" s="451">
        <v>6210</v>
      </c>
      <c r="H8" s="451"/>
      <c r="I8" s="451"/>
      <c r="J8" s="451"/>
    </row>
    <row r="9" spans="1:10" ht="14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0" ht="33.75" customHeight="1">
      <c r="A10" s="453" t="s">
        <v>483</v>
      </c>
      <c r="B10" s="454" t="s">
        <v>573</v>
      </c>
      <c r="C10" s="455">
        <f>SUM(C11:C15)</f>
        <v>1000</v>
      </c>
      <c r="D10" s="455">
        <v>2712783</v>
      </c>
      <c r="E10" s="455">
        <f>SUM(E11:E15)</f>
        <v>372393</v>
      </c>
      <c r="F10" s="455">
        <f>SUM(F11:F15)</f>
        <v>159193</v>
      </c>
      <c r="G10" s="455">
        <f>SUM(G11:G15)</f>
        <v>213200</v>
      </c>
      <c r="H10" s="455">
        <f>SUM(H11:H15)</f>
        <v>2711588</v>
      </c>
      <c r="I10" s="455"/>
      <c r="J10" s="455">
        <f>SUM(J11:J15)</f>
        <v>2195</v>
      </c>
    </row>
    <row r="11" spans="1:10" ht="21.75" customHeight="1">
      <c r="A11" s="456"/>
      <c r="B11" s="457" t="s">
        <v>136</v>
      </c>
      <c r="C11" s="458"/>
      <c r="D11" s="458"/>
      <c r="E11" s="458"/>
      <c r="F11" s="458"/>
      <c r="G11" s="458"/>
      <c r="H11" s="458"/>
      <c r="I11" s="458"/>
      <c r="J11" s="458"/>
    </row>
    <row r="12" spans="1:10" ht="51.75" customHeight="1">
      <c r="A12" s="456"/>
      <c r="B12" s="459" t="s">
        <v>574</v>
      </c>
      <c r="C12" s="460">
        <v>1000</v>
      </c>
      <c r="D12" s="460">
        <v>2712783</v>
      </c>
      <c r="E12" s="460">
        <f>F12+G12</f>
        <v>372393</v>
      </c>
      <c r="F12" s="460">
        <v>159193</v>
      </c>
      <c r="G12" s="460">
        <v>213200</v>
      </c>
      <c r="H12" s="460">
        <v>2711588</v>
      </c>
      <c r="I12" s="460"/>
      <c r="J12" s="460">
        <f>C12+D12-H12</f>
        <v>2195</v>
      </c>
    </row>
    <row r="13" spans="1:10" ht="21.75" customHeight="1">
      <c r="A13" s="456"/>
      <c r="B13" s="461"/>
      <c r="C13" s="458"/>
      <c r="D13" s="458"/>
      <c r="E13" s="458"/>
      <c r="F13" s="458"/>
      <c r="G13" s="458"/>
      <c r="H13" s="458"/>
      <c r="I13" s="458"/>
      <c r="J13" s="458"/>
    </row>
    <row r="14" spans="1:10" ht="21.75" customHeight="1">
      <c r="A14" s="456"/>
      <c r="B14" s="461"/>
      <c r="C14" s="458"/>
      <c r="D14" s="458"/>
      <c r="E14" s="458"/>
      <c r="F14" s="458"/>
      <c r="G14" s="458"/>
      <c r="H14" s="458"/>
      <c r="I14" s="458"/>
      <c r="J14" s="458"/>
    </row>
    <row r="15" spans="1:13" ht="21.75" customHeight="1">
      <c r="A15" s="462"/>
      <c r="B15" s="463"/>
      <c r="C15" s="464"/>
      <c r="D15" s="464"/>
      <c r="E15" s="464"/>
      <c r="F15" s="464"/>
      <c r="G15" s="464"/>
      <c r="H15" s="464"/>
      <c r="I15" s="464"/>
      <c r="J15" s="464"/>
      <c r="M15" s="15"/>
    </row>
    <row r="16" spans="1:10" s="48" customFormat="1" ht="31.5" customHeight="1">
      <c r="A16" s="10" t="s">
        <v>474</v>
      </c>
      <c r="B16" s="10"/>
      <c r="C16" s="55">
        <f>C10+C11</f>
        <v>1000</v>
      </c>
      <c r="D16" s="55">
        <f>D10+D11</f>
        <v>2712783</v>
      </c>
      <c r="E16" s="55">
        <f>E10+E11</f>
        <v>372393</v>
      </c>
      <c r="F16" s="55">
        <f>F10+F11</f>
        <v>159193</v>
      </c>
      <c r="G16" s="55">
        <f>G10+G11</f>
        <v>213200</v>
      </c>
      <c r="H16" s="55">
        <f>H10+H11</f>
        <v>2711588</v>
      </c>
      <c r="I16" s="55">
        <f>I10+I11</f>
        <v>0</v>
      </c>
      <c r="J16" s="55">
        <f>J10+J11</f>
        <v>2195</v>
      </c>
    </row>
    <row r="17" ht="14.25" customHeight="1"/>
    <row r="18" spans="1:10" ht="12.75">
      <c r="A18" s="93"/>
      <c r="J18" s="38"/>
    </row>
    <row r="19" ht="12.75">
      <c r="A19" s="93"/>
    </row>
    <row r="20" spans="1:10" ht="12.75">
      <c r="A20" s="93"/>
      <c r="B20" s="448" t="s">
        <v>129</v>
      </c>
      <c r="H20" s="412"/>
      <c r="I20" s="412"/>
      <c r="J20" s="412"/>
    </row>
    <row r="21" ht="12.75">
      <c r="A21" s="93"/>
    </row>
  </sheetData>
  <sheetProtection selectLockedCells="1" selectUnlockedCells="1"/>
  <mergeCells count="15">
    <mergeCell ref="A1:J1"/>
    <mergeCell ref="A2:J2"/>
    <mergeCell ref="A5:A8"/>
    <mergeCell ref="B5:B8"/>
    <mergeCell ref="C5:C8"/>
    <mergeCell ref="D5:G5"/>
    <mergeCell ref="H5:I5"/>
    <mergeCell ref="J5:J8"/>
    <mergeCell ref="D6:D8"/>
    <mergeCell ref="E6:G6"/>
    <mergeCell ref="H6:H8"/>
    <mergeCell ref="I6:I8"/>
    <mergeCell ref="E7:E8"/>
    <mergeCell ref="F7:G7"/>
    <mergeCell ref="A16:B16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/>
  <headerFooter alignWithMargins="0">
    <oddHeader>&amp;R&amp;9Załącznik nr 9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29" sqref="B29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465" t="s">
        <v>575</v>
      </c>
      <c r="B1" s="465"/>
      <c r="C1" s="465"/>
      <c r="D1" s="465"/>
    </row>
    <row r="2" spans="1:4" ht="28.5" customHeight="1">
      <c r="A2" s="465"/>
      <c r="B2" s="465"/>
      <c r="C2" s="465"/>
      <c r="D2" s="465"/>
    </row>
    <row r="3" spans="1:4" ht="13.5" customHeight="1">
      <c r="A3" s="410"/>
      <c r="B3" s="410"/>
      <c r="C3" s="410"/>
      <c r="D3" s="410"/>
    </row>
    <row r="4" spans="1:4" ht="15" customHeight="1">
      <c r="A4" s="101"/>
      <c r="B4" s="101"/>
      <c r="C4" s="101"/>
      <c r="D4" s="250" t="s">
        <v>131</v>
      </c>
    </row>
    <row r="5" spans="1:4" ht="15" customHeight="1">
      <c r="A5" s="413" t="s">
        <v>356</v>
      </c>
      <c r="B5" s="413" t="s">
        <v>564</v>
      </c>
      <c r="C5" s="451" t="s">
        <v>576</v>
      </c>
      <c r="D5" s="451" t="s">
        <v>577</v>
      </c>
    </row>
    <row r="6" spans="1:4" ht="15" customHeight="1">
      <c r="A6" s="413"/>
      <c r="B6" s="413"/>
      <c r="C6" s="451"/>
      <c r="D6" s="451"/>
    </row>
    <row r="7" spans="1:4" ht="15" customHeight="1">
      <c r="A7" s="413"/>
      <c r="B7" s="413"/>
      <c r="C7" s="451"/>
      <c r="D7" s="451"/>
    </row>
    <row r="8" spans="1:4" ht="20.25" customHeight="1">
      <c r="A8" s="413"/>
      <c r="B8" s="413"/>
      <c r="C8" s="451"/>
      <c r="D8" s="451"/>
    </row>
    <row r="9" spans="1:4" ht="14.25" customHeight="1">
      <c r="A9" s="18">
        <v>1</v>
      </c>
      <c r="B9" s="18">
        <v>2</v>
      </c>
      <c r="C9" s="18">
        <v>3</v>
      </c>
      <c r="D9" s="18">
        <v>4</v>
      </c>
    </row>
    <row r="10" spans="1:4" ht="21.75" customHeight="1">
      <c r="A10" s="466" t="s">
        <v>483</v>
      </c>
      <c r="B10" s="467" t="s">
        <v>578</v>
      </c>
      <c r="C10" s="468">
        <f>SUM(C11:C13)</f>
        <v>35500</v>
      </c>
      <c r="D10" s="468">
        <f>SUM(D11:D13)</f>
        <v>35500</v>
      </c>
    </row>
    <row r="11" spans="1:4" ht="21.75" customHeight="1">
      <c r="A11" s="456"/>
      <c r="B11" s="469" t="s">
        <v>579</v>
      </c>
      <c r="C11" s="470">
        <v>23500</v>
      </c>
      <c r="D11" s="470">
        <v>23500</v>
      </c>
    </row>
    <row r="12" spans="1:4" ht="21.75" customHeight="1">
      <c r="A12" s="456"/>
      <c r="B12" s="469" t="s">
        <v>580</v>
      </c>
      <c r="C12" s="470">
        <v>8000</v>
      </c>
      <c r="D12" s="470">
        <v>8000</v>
      </c>
    </row>
    <row r="13" spans="1:4" ht="21.75" customHeight="1">
      <c r="A13" s="456"/>
      <c r="B13" s="471" t="s">
        <v>581</v>
      </c>
      <c r="C13" s="470">
        <v>4000</v>
      </c>
      <c r="D13" s="470">
        <v>4000</v>
      </c>
    </row>
    <row r="14" spans="1:4" ht="21.75" customHeight="1">
      <c r="A14" s="456" t="s">
        <v>582</v>
      </c>
      <c r="B14" s="472" t="s">
        <v>583</v>
      </c>
      <c r="C14" s="470"/>
      <c r="D14" s="470"/>
    </row>
    <row r="15" spans="1:4" ht="21.75" customHeight="1">
      <c r="A15" s="456"/>
      <c r="B15" s="473" t="s">
        <v>584</v>
      </c>
      <c r="C15" s="470"/>
      <c r="D15" s="470"/>
    </row>
    <row r="16" spans="1:4" ht="21.75" customHeight="1">
      <c r="A16" s="462"/>
      <c r="B16" s="473" t="s">
        <v>584</v>
      </c>
      <c r="C16" s="474"/>
      <c r="D16" s="474"/>
    </row>
    <row r="17" spans="1:4" s="48" customFormat="1" ht="32.25" customHeight="1">
      <c r="A17" s="475" t="s">
        <v>474</v>
      </c>
      <c r="B17" s="475"/>
      <c r="C17" s="476">
        <f>SUM(C11:C16)</f>
        <v>35500</v>
      </c>
      <c r="D17" s="476">
        <f>SUM(D11:D16)</f>
        <v>35500</v>
      </c>
    </row>
    <row r="18" ht="14.25" customHeight="1"/>
    <row r="19" ht="12.75">
      <c r="A19" s="93"/>
    </row>
    <row r="20" spans="1:3" ht="12.75">
      <c r="A20" s="93"/>
      <c r="C20" s="356"/>
    </row>
    <row r="21" spans="1:3" ht="12.75">
      <c r="A21" s="93"/>
      <c r="B21" s="448" t="s">
        <v>129</v>
      </c>
      <c r="C21" s="356"/>
    </row>
    <row r="22" ht="12.75">
      <c r="A22" s="93"/>
    </row>
  </sheetData>
  <sheetProtection selectLockedCells="1" selectUnlockedCells="1"/>
  <mergeCells count="6">
    <mergeCell ref="A1:D2"/>
    <mergeCell ref="A5:A8"/>
    <mergeCell ref="B5:B8"/>
    <mergeCell ref="C5:C8"/>
    <mergeCell ref="D5:D8"/>
    <mergeCell ref="A17:B1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&amp;RZałącznik nr 10
 do uchwały Rady Gminy nr....................
z dnia 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463"/>
  <sheetViews>
    <sheetView workbookViewId="0" topLeftCell="A1">
      <selection activeCell="D319" sqref="D319"/>
    </sheetView>
  </sheetViews>
  <sheetFormatPr defaultColWidth="9.00390625" defaultRowHeight="12.75"/>
  <cols>
    <col min="1" max="1" width="6.625" style="113" customWidth="1"/>
    <col min="2" max="2" width="8.25390625" style="113" customWidth="1"/>
    <col min="3" max="3" width="6.25390625" style="114" customWidth="1"/>
    <col min="4" max="4" width="32.375" style="115" customWidth="1"/>
    <col min="5" max="5" width="15.875" style="116" customWidth="1"/>
    <col min="6" max="8" width="11.625" style="117" customWidth="1"/>
    <col min="9" max="9" width="11.375" style="117" customWidth="1"/>
    <col min="10" max="10" width="13.00390625" style="117" customWidth="1"/>
    <col min="11" max="11" width="13.00390625" style="116" customWidth="1"/>
    <col min="12" max="12" width="13.25390625" style="116" customWidth="1"/>
    <col min="13" max="13" width="12.125" style="117" customWidth="1"/>
    <col min="14" max="14" width="11.375" style="117" customWidth="1"/>
    <col min="15" max="16" width="13.25390625" style="117" customWidth="1"/>
    <col min="17" max="17" width="10.75390625" style="113" customWidth="1"/>
    <col min="18" max="18" width="12.875" style="113" customWidth="1"/>
    <col min="19" max="61" width="9.125" style="118" customWidth="1"/>
    <col min="62" max="16384" width="9.125" style="119" customWidth="1"/>
  </cols>
  <sheetData>
    <row r="1" spans="1:18" ht="12.75">
      <c r="A1" s="120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21"/>
      <c r="O1" s="121"/>
      <c r="P1" s="121"/>
      <c r="Q1" s="119"/>
      <c r="R1" s="119"/>
    </row>
    <row r="2" spans="1:14" ht="12.75">
      <c r="A2" s="122"/>
      <c r="B2" s="122"/>
      <c r="C2" s="123"/>
      <c r="D2" s="124"/>
      <c r="E2" s="125"/>
      <c r="F2" s="126"/>
      <c r="G2" s="126"/>
      <c r="L2" s="127"/>
      <c r="M2" s="128"/>
      <c r="N2" s="128"/>
    </row>
    <row r="3" spans="1:18" ht="12.75">
      <c r="A3" s="129"/>
      <c r="B3" s="129"/>
      <c r="C3" s="130"/>
      <c r="D3" s="131"/>
      <c r="E3" s="129"/>
      <c r="F3" s="132"/>
      <c r="H3" s="132"/>
      <c r="I3" s="132"/>
      <c r="J3" s="132"/>
      <c r="K3" s="129"/>
      <c r="L3" s="129"/>
      <c r="M3" s="132"/>
      <c r="N3" s="132"/>
      <c r="O3" s="132"/>
      <c r="P3" s="132"/>
      <c r="Q3" s="133"/>
      <c r="R3" s="133" t="s">
        <v>131</v>
      </c>
    </row>
    <row r="4" spans="1:61" s="140" customFormat="1" ht="18.75" customHeight="1">
      <c r="A4" s="134" t="s">
        <v>3</v>
      </c>
      <c r="B4" s="134" t="s">
        <v>4</v>
      </c>
      <c r="C4" s="135" t="s">
        <v>5</v>
      </c>
      <c r="D4" s="136" t="s">
        <v>132</v>
      </c>
      <c r="E4" s="137" t="s">
        <v>133</v>
      </c>
      <c r="F4" s="138" t="s">
        <v>134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</row>
    <row r="5" spans="1:61" s="140" customFormat="1" ht="20.25" customHeight="1">
      <c r="A5" s="134"/>
      <c r="B5" s="134"/>
      <c r="C5" s="135"/>
      <c r="D5" s="136"/>
      <c r="E5" s="137"/>
      <c r="F5" s="141" t="s">
        <v>135</v>
      </c>
      <c r="G5" s="137" t="s">
        <v>136</v>
      </c>
      <c r="H5" s="137"/>
      <c r="I5" s="137"/>
      <c r="J5" s="137"/>
      <c r="K5" s="137"/>
      <c r="L5" s="137"/>
      <c r="M5" s="137"/>
      <c r="N5" s="142"/>
      <c r="O5" s="143" t="s">
        <v>136</v>
      </c>
      <c r="P5" s="143"/>
      <c r="Q5" s="143"/>
      <c r="R5" s="143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</row>
    <row r="6" spans="1:61" s="140" customFormat="1" ht="12.75">
      <c r="A6" s="134"/>
      <c r="B6" s="134"/>
      <c r="C6" s="135"/>
      <c r="D6" s="136"/>
      <c r="E6" s="137"/>
      <c r="F6" s="141"/>
      <c r="G6" s="144" t="s">
        <v>137</v>
      </c>
      <c r="H6" s="144" t="s">
        <v>138</v>
      </c>
      <c r="I6" s="144" t="s">
        <v>139</v>
      </c>
      <c r="J6" s="144" t="s">
        <v>140</v>
      </c>
      <c r="K6" s="138" t="s">
        <v>141</v>
      </c>
      <c r="L6" s="138" t="s">
        <v>142</v>
      </c>
      <c r="M6" s="144" t="s">
        <v>143</v>
      </c>
      <c r="N6" s="145" t="s">
        <v>144</v>
      </c>
      <c r="O6" s="146" t="s">
        <v>145</v>
      </c>
      <c r="P6" s="146" t="s">
        <v>146</v>
      </c>
      <c r="Q6" s="147" t="s">
        <v>147</v>
      </c>
      <c r="R6" s="147" t="s">
        <v>148</v>
      </c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</row>
    <row r="7" spans="1:61" s="140" customFormat="1" ht="11.25" customHeight="1">
      <c r="A7" s="148">
        <v>1</v>
      </c>
      <c r="B7" s="148">
        <v>2</v>
      </c>
      <c r="C7" s="149">
        <v>3</v>
      </c>
      <c r="D7" s="150">
        <v>4</v>
      </c>
      <c r="E7" s="151">
        <v>6</v>
      </c>
      <c r="F7" s="152">
        <v>7</v>
      </c>
      <c r="G7" s="152">
        <v>8</v>
      </c>
      <c r="H7" s="152">
        <v>9</v>
      </c>
      <c r="I7" s="152">
        <v>10</v>
      </c>
      <c r="J7" s="152">
        <v>11</v>
      </c>
      <c r="K7" s="153">
        <v>12</v>
      </c>
      <c r="L7" s="153">
        <v>13</v>
      </c>
      <c r="M7" s="152">
        <v>14</v>
      </c>
      <c r="N7" s="152">
        <v>15</v>
      </c>
      <c r="O7" s="154">
        <v>16</v>
      </c>
      <c r="P7" s="154">
        <v>17</v>
      </c>
      <c r="Q7" s="153">
        <v>18</v>
      </c>
      <c r="R7" s="153">
        <v>19</v>
      </c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</row>
    <row r="8" spans="1:61" s="161" customFormat="1" ht="30" customHeight="1">
      <c r="A8" s="155" t="s">
        <v>11</v>
      </c>
      <c r="B8" s="155"/>
      <c r="C8" s="156"/>
      <c r="D8" s="157" t="s">
        <v>149</v>
      </c>
      <c r="E8" s="158">
        <f>E9+E13</f>
        <v>71000</v>
      </c>
      <c r="F8" s="158">
        <f>F9+F13</f>
        <v>11000</v>
      </c>
      <c r="G8" s="159"/>
      <c r="H8" s="158">
        <f>H9+H13</f>
        <v>11000</v>
      </c>
      <c r="I8" s="159"/>
      <c r="J8" s="159"/>
      <c r="K8" s="160"/>
      <c r="L8" s="160"/>
      <c r="M8" s="159"/>
      <c r="N8" s="158">
        <f>N9+N13</f>
        <v>60000</v>
      </c>
      <c r="O8" s="158">
        <f>O9+O13</f>
        <v>60000</v>
      </c>
      <c r="P8" s="158">
        <f>P9+P13</f>
        <v>0</v>
      </c>
      <c r="Q8" s="160"/>
      <c r="R8" s="160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s="167" customFormat="1" ht="30" customHeight="1">
      <c r="A9" s="162"/>
      <c r="B9" s="162" t="s">
        <v>13</v>
      </c>
      <c r="C9" s="135"/>
      <c r="D9" s="163" t="s">
        <v>150</v>
      </c>
      <c r="E9" s="164">
        <f>SUM(E10:E12)</f>
        <v>60000</v>
      </c>
      <c r="F9" s="164"/>
      <c r="G9" s="164"/>
      <c r="H9" s="164"/>
      <c r="I9" s="164"/>
      <c r="J9" s="164"/>
      <c r="K9" s="165"/>
      <c r="L9" s="165"/>
      <c r="M9" s="164"/>
      <c r="N9" s="164">
        <f>SUM(N10:N12)</f>
        <v>60000</v>
      </c>
      <c r="O9" s="164">
        <f>SUM(O10:O12)</f>
        <v>60000</v>
      </c>
      <c r="P9" s="164">
        <f>SUM(P10:P11)</f>
        <v>0</v>
      </c>
      <c r="Q9" s="165"/>
      <c r="R9" s="165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</row>
    <row r="10" spans="1:61" s="140" customFormat="1" ht="24.75" customHeight="1">
      <c r="A10" s="168"/>
      <c r="B10" s="168"/>
      <c r="C10" s="169" t="s">
        <v>151</v>
      </c>
      <c r="D10" s="170" t="s">
        <v>152</v>
      </c>
      <c r="E10" s="171">
        <v>60000</v>
      </c>
      <c r="F10" s="171"/>
      <c r="G10" s="171"/>
      <c r="H10" s="171"/>
      <c r="I10" s="171"/>
      <c r="J10" s="171"/>
      <c r="K10" s="172"/>
      <c r="L10" s="172"/>
      <c r="M10" s="171"/>
      <c r="N10" s="171">
        <v>60000</v>
      </c>
      <c r="O10" s="171">
        <v>60000</v>
      </c>
      <c r="P10" s="171"/>
      <c r="Q10" s="172"/>
      <c r="R10" s="172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s="140" customFormat="1" ht="24.75" customHeight="1" hidden="1">
      <c r="A11" s="168"/>
      <c r="B11" s="168"/>
      <c r="C11" s="169">
        <v>6058</v>
      </c>
      <c r="D11" s="170" t="s">
        <v>153</v>
      </c>
      <c r="E11" s="171"/>
      <c r="F11" s="171"/>
      <c r="G11" s="171"/>
      <c r="H11" s="171"/>
      <c r="I11" s="171"/>
      <c r="J11" s="171"/>
      <c r="K11" s="172"/>
      <c r="L11" s="172"/>
      <c r="M11" s="171"/>
      <c r="N11" s="171"/>
      <c r="O11" s="171"/>
      <c r="P11" s="171"/>
      <c r="Q11" s="172"/>
      <c r="R11" s="172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s="140" customFormat="1" ht="24.75" customHeight="1" hidden="1">
      <c r="A12" s="168"/>
      <c r="B12" s="168"/>
      <c r="C12" s="169">
        <v>6210</v>
      </c>
      <c r="D12" s="170" t="s">
        <v>154</v>
      </c>
      <c r="E12" s="171"/>
      <c r="F12" s="171"/>
      <c r="G12" s="171"/>
      <c r="H12" s="171"/>
      <c r="I12" s="171"/>
      <c r="J12" s="171"/>
      <c r="K12" s="172"/>
      <c r="L12" s="172"/>
      <c r="M12" s="171"/>
      <c r="N12" s="171"/>
      <c r="O12" s="171"/>
      <c r="P12" s="171"/>
      <c r="Q12" s="172"/>
      <c r="R12" s="172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s="167" customFormat="1" ht="24.75" customHeight="1">
      <c r="A13" s="162"/>
      <c r="B13" s="162" t="s">
        <v>155</v>
      </c>
      <c r="C13" s="135"/>
      <c r="D13" s="163" t="s">
        <v>156</v>
      </c>
      <c r="E13" s="164">
        <f>SUM(E14)</f>
        <v>11000</v>
      </c>
      <c r="F13" s="164">
        <f>SUM(F14)</f>
        <v>11000</v>
      </c>
      <c r="G13" s="164">
        <f>SUM(G14)</f>
        <v>0</v>
      </c>
      <c r="H13" s="164">
        <f>SUM(H14)</f>
        <v>11000</v>
      </c>
      <c r="I13" s="164">
        <f>SUM(I14)</f>
        <v>0</v>
      </c>
      <c r="J13" s="164">
        <f>SUM(J14)</f>
        <v>0</v>
      </c>
      <c r="K13" s="164">
        <f>SUM(K14)</f>
        <v>0</v>
      </c>
      <c r="L13" s="164">
        <f>SUM(L14)</f>
        <v>0</v>
      </c>
      <c r="M13" s="164">
        <f>SUM(M14)</f>
        <v>0</v>
      </c>
      <c r="N13" s="164">
        <f>SUM(N14)</f>
        <v>0</v>
      </c>
      <c r="O13" s="164">
        <f>SUM(O14)</f>
        <v>0</v>
      </c>
      <c r="P13" s="164">
        <f>SUM(P14)</f>
        <v>0</v>
      </c>
      <c r="Q13" s="164">
        <f>SUM(Q14)</f>
        <v>0</v>
      </c>
      <c r="R13" s="165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</row>
    <row r="14" spans="1:61" s="140" customFormat="1" ht="24" customHeight="1">
      <c r="A14" s="168"/>
      <c r="B14" s="168"/>
      <c r="C14" s="169" t="s">
        <v>157</v>
      </c>
      <c r="D14" s="170" t="s">
        <v>158</v>
      </c>
      <c r="E14" s="171">
        <v>11000</v>
      </c>
      <c r="F14" s="171">
        <v>11000</v>
      </c>
      <c r="G14" s="171"/>
      <c r="H14" s="171">
        <v>11000</v>
      </c>
      <c r="I14" s="171"/>
      <c r="J14" s="171"/>
      <c r="K14" s="172"/>
      <c r="L14" s="172"/>
      <c r="M14" s="171"/>
      <c r="N14" s="171"/>
      <c r="O14" s="171"/>
      <c r="P14" s="171"/>
      <c r="Q14" s="172"/>
      <c r="R14" s="172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s="161" customFormat="1" ht="24.75" customHeight="1">
      <c r="A15" s="173">
        <v>400</v>
      </c>
      <c r="B15" s="174"/>
      <c r="C15" s="175"/>
      <c r="D15" s="176" t="s">
        <v>159</v>
      </c>
      <c r="E15" s="158">
        <f>SUM(E16)</f>
        <v>213200</v>
      </c>
      <c r="F15" s="158">
        <f>SUM(F16)</f>
        <v>0</v>
      </c>
      <c r="G15" s="158">
        <f>SUM(G16)</f>
        <v>0</v>
      </c>
      <c r="H15" s="158">
        <f>SUM(H16)</f>
        <v>0</v>
      </c>
      <c r="I15" s="158">
        <f>SUM(I16)</f>
        <v>0</v>
      </c>
      <c r="J15" s="158">
        <f>SUM(J16)</f>
        <v>0</v>
      </c>
      <c r="K15" s="158">
        <f>SUM(K16)</f>
        <v>0</v>
      </c>
      <c r="L15" s="158">
        <f>SUM(L16)</f>
        <v>0</v>
      </c>
      <c r="M15" s="158">
        <f>SUM(M16)</f>
        <v>0</v>
      </c>
      <c r="N15" s="158">
        <f>SUM(N16)</f>
        <v>213200</v>
      </c>
      <c r="O15" s="158">
        <f>SUM(O16)</f>
        <v>213200</v>
      </c>
      <c r="P15" s="158">
        <f>SUM(P16)</f>
        <v>0</v>
      </c>
      <c r="Q15" s="158">
        <f>SUM(Q16)</f>
        <v>0</v>
      </c>
      <c r="R15" s="158">
        <f>SUM(R16)</f>
        <v>0</v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s="167" customFormat="1" ht="24.75" customHeight="1">
      <c r="A16" s="162"/>
      <c r="B16" s="177">
        <v>40001</v>
      </c>
      <c r="C16" s="135"/>
      <c r="D16" s="163" t="s">
        <v>160</v>
      </c>
      <c r="E16" s="164">
        <f>SUM(E17)</f>
        <v>213200</v>
      </c>
      <c r="F16" s="164">
        <f>SUM(F17)</f>
        <v>0</v>
      </c>
      <c r="G16" s="164">
        <f>SUM(G17)</f>
        <v>0</v>
      </c>
      <c r="H16" s="164">
        <f>SUM(H17)</f>
        <v>0</v>
      </c>
      <c r="I16" s="164">
        <f>SUM(I17)</f>
        <v>0</v>
      </c>
      <c r="J16" s="164">
        <f>SUM(J17)</f>
        <v>0</v>
      </c>
      <c r="K16" s="164">
        <f>SUM(K17)</f>
        <v>0</v>
      </c>
      <c r="L16" s="164">
        <f>SUM(L17)</f>
        <v>0</v>
      </c>
      <c r="M16" s="164">
        <f>SUM(M17)</f>
        <v>0</v>
      </c>
      <c r="N16" s="164">
        <f>SUM(N17)</f>
        <v>213200</v>
      </c>
      <c r="O16" s="164">
        <f>SUM(O17)</f>
        <v>213200</v>
      </c>
      <c r="P16" s="164">
        <f>SUM(P17)</f>
        <v>0</v>
      </c>
      <c r="Q16" s="164">
        <f>SUM(Q17)</f>
        <v>0</v>
      </c>
      <c r="R16" s="164">
        <f>SUM(R17)</f>
        <v>0</v>
      </c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</row>
    <row r="17" spans="1:61" s="140" customFormat="1" ht="24.75" customHeight="1">
      <c r="A17" s="168"/>
      <c r="B17" s="168"/>
      <c r="C17" s="169">
        <v>6210</v>
      </c>
      <c r="D17" s="170" t="s">
        <v>161</v>
      </c>
      <c r="E17" s="171">
        <v>213200</v>
      </c>
      <c r="F17" s="171"/>
      <c r="G17" s="171"/>
      <c r="H17" s="171"/>
      <c r="I17" s="171"/>
      <c r="J17" s="171"/>
      <c r="K17" s="172"/>
      <c r="L17" s="172"/>
      <c r="M17" s="171"/>
      <c r="N17" s="171">
        <v>213200</v>
      </c>
      <c r="O17" s="171">
        <v>213200</v>
      </c>
      <c r="P17" s="171"/>
      <c r="Q17" s="172"/>
      <c r="R17" s="172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s="161" customFormat="1" ht="24.75" customHeight="1">
      <c r="A18" s="155" t="s">
        <v>162</v>
      </c>
      <c r="B18" s="155"/>
      <c r="C18" s="156"/>
      <c r="D18" s="157" t="s">
        <v>163</v>
      </c>
      <c r="E18" s="158">
        <f>E19+E23</f>
        <v>405668</v>
      </c>
      <c r="F18" s="158">
        <f>F19+F23</f>
        <v>197458</v>
      </c>
      <c r="G18" s="158">
        <f>G19+G23</f>
        <v>0</v>
      </c>
      <c r="H18" s="158">
        <f>H19+H23</f>
        <v>197458</v>
      </c>
      <c r="I18" s="158">
        <f>I19+I23</f>
        <v>0</v>
      </c>
      <c r="J18" s="158">
        <f>J19+J23</f>
        <v>0</v>
      </c>
      <c r="K18" s="158">
        <f>K19+K23</f>
        <v>0</v>
      </c>
      <c r="L18" s="158">
        <f>L19+L23</f>
        <v>0</v>
      </c>
      <c r="M18" s="158">
        <f>M19+M23</f>
        <v>0</v>
      </c>
      <c r="N18" s="158">
        <f>N19+N23</f>
        <v>208210</v>
      </c>
      <c r="O18" s="158">
        <f>O19+O23</f>
        <v>208210</v>
      </c>
      <c r="P18" s="158">
        <f>P19+P23</f>
        <v>0</v>
      </c>
      <c r="Q18" s="158">
        <f>Q19+Q23</f>
        <v>0</v>
      </c>
      <c r="R18" s="158">
        <f>R19+R23</f>
        <v>0</v>
      </c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s="167" customFormat="1" ht="24.75" customHeight="1">
      <c r="A19" s="162"/>
      <c r="B19" s="162" t="s">
        <v>164</v>
      </c>
      <c r="C19" s="135"/>
      <c r="D19" s="163" t="s">
        <v>26</v>
      </c>
      <c r="E19" s="164">
        <f>SUM(E20:E22)</f>
        <v>380000</v>
      </c>
      <c r="F19" s="164">
        <f>SUM(F20:F22)</f>
        <v>180000</v>
      </c>
      <c r="G19" s="164"/>
      <c r="H19" s="164">
        <f>SUM(H20:H22)</f>
        <v>180000</v>
      </c>
      <c r="I19" s="164"/>
      <c r="J19" s="164"/>
      <c r="K19" s="165"/>
      <c r="L19" s="165"/>
      <c r="M19" s="164"/>
      <c r="N19" s="164">
        <f>SUM(N20:N22)</f>
        <v>200000</v>
      </c>
      <c r="O19" s="164">
        <f>SUM(O20:O22)</f>
        <v>200000</v>
      </c>
      <c r="P19" s="164"/>
      <c r="Q19" s="165"/>
      <c r="R19" s="165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</row>
    <row r="20" spans="1:61" s="140" customFormat="1" ht="24.75" customHeight="1">
      <c r="A20" s="168"/>
      <c r="B20" s="168"/>
      <c r="C20" s="169" t="s">
        <v>165</v>
      </c>
      <c r="D20" s="170" t="s">
        <v>166</v>
      </c>
      <c r="E20" s="171">
        <v>140000</v>
      </c>
      <c r="F20" s="178">
        <v>140000</v>
      </c>
      <c r="G20" s="178"/>
      <c r="H20" s="178">
        <v>140000</v>
      </c>
      <c r="I20" s="178"/>
      <c r="J20" s="178"/>
      <c r="K20" s="179"/>
      <c r="L20" s="179"/>
      <c r="M20" s="178"/>
      <c r="N20" s="178"/>
      <c r="O20" s="178"/>
      <c r="P20" s="178"/>
      <c r="Q20" s="179"/>
      <c r="R20" s="17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s="140" customFormat="1" ht="24.75" customHeight="1">
      <c r="A21" s="168"/>
      <c r="B21" s="168"/>
      <c r="C21" s="169">
        <v>4300</v>
      </c>
      <c r="D21" s="170" t="s">
        <v>167</v>
      </c>
      <c r="E21" s="171">
        <v>40000</v>
      </c>
      <c r="F21" s="178">
        <v>40000</v>
      </c>
      <c r="G21" s="178"/>
      <c r="H21" s="178">
        <v>40000</v>
      </c>
      <c r="I21" s="178"/>
      <c r="J21" s="178"/>
      <c r="K21" s="179"/>
      <c r="L21" s="179"/>
      <c r="M21" s="178"/>
      <c r="N21" s="178"/>
      <c r="O21" s="178"/>
      <c r="P21" s="178"/>
      <c r="Q21" s="179"/>
      <c r="R21" s="17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s="140" customFormat="1" ht="24.75" customHeight="1">
      <c r="A22" s="168"/>
      <c r="B22" s="168"/>
      <c r="C22" s="169" t="s">
        <v>151</v>
      </c>
      <c r="D22" s="170" t="s">
        <v>152</v>
      </c>
      <c r="E22" s="171">
        <v>200000</v>
      </c>
      <c r="F22" s="178"/>
      <c r="G22" s="178"/>
      <c r="H22" s="178"/>
      <c r="I22" s="178"/>
      <c r="J22" s="178"/>
      <c r="K22" s="179"/>
      <c r="L22" s="179"/>
      <c r="M22" s="178"/>
      <c r="N22" s="178">
        <v>200000</v>
      </c>
      <c r="O22" s="178">
        <v>200000</v>
      </c>
      <c r="P22" s="178"/>
      <c r="Q22" s="179"/>
      <c r="R22" s="17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s="140" customFormat="1" ht="24.75" customHeight="1">
      <c r="A23" s="180"/>
      <c r="B23" s="135">
        <v>60095</v>
      </c>
      <c r="C23" s="135"/>
      <c r="D23" s="163" t="s">
        <v>22</v>
      </c>
      <c r="E23" s="164">
        <f>SUM(E24:E25)</f>
        <v>25668</v>
      </c>
      <c r="F23" s="164">
        <f>SUM(F24:F25)</f>
        <v>17458</v>
      </c>
      <c r="G23" s="164">
        <f>SUM(G24:G25)</f>
        <v>0</v>
      </c>
      <c r="H23" s="164">
        <f>SUM(H24:H25)</f>
        <v>17458</v>
      </c>
      <c r="I23" s="164">
        <f>SUM(I24:I25)</f>
        <v>0</v>
      </c>
      <c r="J23" s="164">
        <f>SUM(J24:J25)</f>
        <v>0</v>
      </c>
      <c r="K23" s="164">
        <f>SUM(K24:K25)</f>
        <v>0</v>
      </c>
      <c r="L23" s="164">
        <f>SUM(L24:L25)</f>
        <v>0</v>
      </c>
      <c r="M23" s="164">
        <f>SUM(M24:M25)</f>
        <v>0</v>
      </c>
      <c r="N23" s="164">
        <f>SUM(N24:N25)</f>
        <v>8210</v>
      </c>
      <c r="O23" s="164">
        <f>SUM(O24:O25)</f>
        <v>8210</v>
      </c>
      <c r="P23" s="164">
        <f>SUM(P24:P25)</f>
        <v>0</v>
      </c>
      <c r="Q23" s="164">
        <f>SUM(Q24:Q25)</f>
        <v>0</v>
      </c>
      <c r="R23" s="164">
        <f>SUM(R24:R25)</f>
        <v>0</v>
      </c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 s="140" customFormat="1" ht="24.75" customHeight="1">
      <c r="A24" s="168"/>
      <c r="B24" s="168"/>
      <c r="C24" s="169">
        <v>4300</v>
      </c>
      <c r="D24" s="170" t="s">
        <v>167</v>
      </c>
      <c r="E24" s="171">
        <v>17458</v>
      </c>
      <c r="F24" s="178">
        <v>17458</v>
      </c>
      <c r="G24" s="178"/>
      <c r="H24" s="178">
        <v>17458</v>
      </c>
      <c r="I24" s="178"/>
      <c r="J24" s="178"/>
      <c r="K24" s="179"/>
      <c r="L24" s="179"/>
      <c r="M24" s="178"/>
      <c r="N24" s="178"/>
      <c r="O24" s="178"/>
      <c r="P24" s="178"/>
      <c r="Q24" s="179"/>
      <c r="R24" s="17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s="140" customFormat="1" ht="24.75" customHeight="1">
      <c r="A25" s="168"/>
      <c r="B25" s="168"/>
      <c r="C25" s="169">
        <v>6050</v>
      </c>
      <c r="D25" s="170" t="s">
        <v>152</v>
      </c>
      <c r="E25" s="171">
        <v>8210</v>
      </c>
      <c r="F25" s="178"/>
      <c r="G25" s="178"/>
      <c r="H25" s="178"/>
      <c r="I25" s="178"/>
      <c r="J25" s="178"/>
      <c r="K25" s="179"/>
      <c r="L25" s="179"/>
      <c r="M25" s="178"/>
      <c r="N25" s="178">
        <v>8210</v>
      </c>
      <c r="O25" s="178">
        <v>8210</v>
      </c>
      <c r="P25" s="178"/>
      <c r="Q25" s="179"/>
      <c r="R25" s="17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s="161" customFormat="1" ht="24.75" customHeight="1">
      <c r="A26" s="155" t="s">
        <v>168</v>
      </c>
      <c r="B26" s="155"/>
      <c r="C26" s="156"/>
      <c r="D26" s="157" t="s">
        <v>27</v>
      </c>
      <c r="E26" s="158">
        <f>E27</f>
        <v>2400</v>
      </c>
      <c r="F26" s="158">
        <f>F27</f>
        <v>2400</v>
      </c>
      <c r="G26" s="158">
        <f>G27</f>
        <v>2400</v>
      </c>
      <c r="H26" s="158">
        <f>H27</f>
        <v>0</v>
      </c>
      <c r="I26" s="158">
        <f>I27</f>
        <v>0</v>
      </c>
      <c r="J26" s="158">
        <f>J27</f>
        <v>0</v>
      </c>
      <c r="K26" s="158">
        <f>K27</f>
        <v>0</v>
      </c>
      <c r="L26" s="158">
        <f>L27</f>
        <v>0</v>
      </c>
      <c r="M26" s="158">
        <f>M27</f>
        <v>0</v>
      </c>
      <c r="N26" s="158">
        <f>N27</f>
        <v>0</v>
      </c>
      <c r="O26" s="158">
        <f>O27</f>
        <v>0</v>
      </c>
      <c r="P26" s="158">
        <f>P27</f>
        <v>0</v>
      </c>
      <c r="Q26" s="158">
        <f>Q27</f>
        <v>0</v>
      </c>
      <c r="R26" s="181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s="167" customFormat="1" ht="24.75" customHeight="1">
      <c r="A27" s="162"/>
      <c r="B27" s="162" t="s">
        <v>169</v>
      </c>
      <c r="C27" s="135"/>
      <c r="D27" s="163" t="s">
        <v>22</v>
      </c>
      <c r="E27" s="164">
        <f>SUM(E28:E28)</f>
        <v>2400</v>
      </c>
      <c r="F27" s="182">
        <f>SUM(F28:F28)</f>
        <v>2400</v>
      </c>
      <c r="G27" s="182">
        <f>SUM(G28:G28)</f>
        <v>2400</v>
      </c>
      <c r="H27" s="182">
        <f>SUM(H28:H28)</f>
        <v>0</v>
      </c>
      <c r="I27" s="182">
        <f>SUM(I28:I28)</f>
        <v>0</v>
      </c>
      <c r="J27" s="182">
        <f>SUM(J28:J28)</f>
        <v>0</v>
      </c>
      <c r="K27" s="182">
        <f>SUM(K28:K28)</f>
        <v>0</v>
      </c>
      <c r="L27" s="182">
        <f>SUM(L28:L28)</f>
        <v>0</v>
      </c>
      <c r="M27" s="182">
        <f>SUM(M28:M28)</f>
        <v>0</v>
      </c>
      <c r="N27" s="182">
        <f>SUM(N28:N28)</f>
        <v>0</v>
      </c>
      <c r="O27" s="182">
        <f>SUM(O28:O28)</f>
        <v>0</v>
      </c>
      <c r="P27" s="182">
        <f>SUM(P28:P28)</f>
        <v>0</v>
      </c>
      <c r="Q27" s="182">
        <f>SUM(Q28:Q28)</f>
        <v>0</v>
      </c>
      <c r="R27" s="183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</row>
    <row r="28" spans="1:61" s="140" customFormat="1" ht="24.75" customHeight="1">
      <c r="A28" s="168"/>
      <c r="B28" s="168"/>
      <c r="C28" s="169" t="s">
        <v>170</v>
      </c>
      <c r="D28" s="170" t="s">
        <v>171</v>
      </c>
      <c r="E28" s="171">
        <v>2400</v>
      </c>
      <c r="F28" s="178">
        <v>2400</v>
      </c>
      <c r="G28" s="178">
        <v>2400</v>
      </c>
      <c r="H28" s="178"/>
      <c r="I28" s="178"/>
      <c r="J28" s="178"/>
      <c r="K28" s="179"/>
      <c r="L28" s="179"/>
      <c r="M28" s="178"/>
      <c r="N28" s="178"/>
      <c r="O28" s="178"/>
      <c r="P28" s="178"/>
      <c r="Q28" s="179"/>
      <c r="R28" s="17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</row>
    <row r="29" spans="1:61" s="161" customFormat="1" ht="24.75" customHeight="1">
      <c r="A29" s="155" t="s">
        <v>172</v>
      </c>
      <c r="B29" s="155"/>
      <c r="C29" s="156"/>
      <c r="D29" s="176" t="s">
        <v>31</v>
      </c>
      <c r="E29" s="158">
        <f>E30+E33</f>
        <v>103100</v>
      </c>
      <c r="F29" s="184">
        <f>F30+F33</f>
        <v>103100</v>
      </c>
      <c r="G29" s="185"/>
      <c r="H29" s="184">
        <f>H30+H33</f>
        <v>103100</v>
      </c>
      <c r="I29" s="185"/>
      <c r="J29" s="185"/>
      <c r="K29" s="181"/>
      <c r="L29" s="181"/>
      <c r="M29" s="185"/>
      <c r="N29" s="184">
        <f>SUM(N30)</f>
        <v>0</v>
      </c>
      <c r="O29" s="184">
        <f>SUM(O30)</f>
        <v>0</v>
      </c>
      <c r="P29" s="185"/>
      <c r="Q29" s="181"/>
      <c r="R29" s="181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</row>
    <row r="30" spans="1:61" s="167" customFormat="1" ht="24.75" customHeight="1">
      <c r="A30" s="162"/>
      <c r="B30" s="162" t="s">
        <v>173</v>
      </c>
      <c r="C30" s="135"/>
      <c r="D30" s="163" t="s">
        <v>174</v>
      </c>
      <c r="E30" s="164">
        <f>SUM(E31:E32)</f>
        <v>15100</v>
      </c>
      <c r="F30" s="182">
        <f>SUM(F31:F32)</f>
        <v>15100</v>
      </c>
      <c r="G30" s="182"/>
      <c r="H30" s="182">
        <f>SUM(H31:H32)</f>
        <v>15100</v>
      </c>
      <c r="I30" s="182"/>
      <c r="J30" s="182"/>
      <c r="K30" s="183"/>
      <c r="L30" s="183"/>
      <c r="M30" s="182"/>
      <c r="N30" s="182">
        <f>SUM(N31:N32)</f>
        <v>0</v>
      </c>
      <c r="O30" s="182">
        <f>SUM(O31:O32)</f>
        <v>0</v>
      </c>
      <c r="P30" s="182"/>
      <c r="Q30" s="183"/>
      <c r="R30" s="183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</row>
    <row r="31" spans="1:61" s="140" customFormat="1" ht="24.75" customHeight="1">
      <c r="A31" s="168"/>
      <c r="B31" s="168"/>
      <c r="C31" s="169" t="s">
        <v>175</v>
      </c>
      <c r="D31" s="170" t="s">
        <v>176</v>
      </c>
      <c r="E31" s="171">
        <v>3100</v>
      </c>
      <c r="F31" s="178">
        <v>3100</v>
      </c>
      <c r="G31" s="178"/>
      <c r="H31" s="178">
        <v>3100</v>
      </c>
      <c r="I31" s="178"/>
      <c r="J31" s="178"/>
      <c r="K31" s="179"/>
      <c r="L31" s="179"/>
      <c r="M31" s="178"/>
      <c r="N31" s="178"/>
      <c r="O31" s="178"/>
      <c r="P31" s="178"/>
      <c r="Q31" s="179"/>
      <c r="R31" s="17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 s="140" customFormat="1" ht="24.75" customHeight="1">
      <c r="A32" s="168"/>
      <c r="B32" s="168"/>
      <c r="C32" s="169" t="s">
        <v>177</v>
      </c>
      <c r="D32" s="170" t="s">
        <v>167</v>
      </c>
      <c r="E32" s="171">
        <v>12000</v>
      </c>
      <c r="F32" s="178">
        <v>12000</v>
      </c>
      <c r="G32" s="178"/>
      <c r="H32" s="178">
        <v>12000</v>
      </c>
      <c r="I32" s="178"/>
      <c r="J32" s="178"/>
      <c r="K32" s="179"/>
      <c r="L32" s="179"/>
      <c r="M32" s="178"/>
      <c r="N32" s="178"/>
      <c r="O32" s="178"/>
      <c r="P32" s="178"/>
      <c r="Q32" s="179"/>
      <c r="R32" s="17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1:61" s="188" customFormat="1" ht="24.75" customHeight="1">
      <c r="A33" s="180"/>
      <c r="B33" s="162" t="s">
        <v>178</v>
      </c>
      <c r="C33" s="135"/>
      <c r="D33" s="163" t="s">
        <v>179</v>
      </c>
      <c r="E33" s="164">
        <f>SUM(E34:E35)</f>
        <v>88000</v>
      </c>
      <c r="F33" s="182">
        <f>SUM(F34:F35)</f>
        <v>88000</v>
      </c>
      <c r="G33" s="186"/>
      <c r="H33" s="182">
        <f>SUM(H34:H35)</f>
        <v>88000</v>
      </c>
      <c r="I33" s="186"/>
      <c r="J33" s="186"/>
      <c r="K33" s="187"/>
      <c r="L33" s="187"/>
      <c r="M33" s="186"/>
      <c r="N33" s="186"/>
      <c r="O33" s="186"/>
      <c r="P33" s="186"/>
      <c r="Q33" s="187"/>
      <c r="R33" s="187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</row>
    <row r="34" spans="1:61" s="140" customFormat="1" ht="24.75" customHeight="1">
      <c r="A34" s="168"/>
      <c r="B34" s="168"/>
      <c r="C34" s="169" t="s">
        <v>177</v>
      </c>
      <c r="D34" s="170" t="s">
        <v>167</v>
      </c>
      <c r="E34" s="171">
        <v>50000</v>
      </c>
      <c r="F34" s="178">
        <v>50000</v>
      </c>
      <c r="G34" s="178"/>
      <c r="H34" s="178">
        <v>50000</v>
      </c>
      <c r="I34" s="178"/>
      <c r="J34" s="178"/>
      <c r="K34" s="179"/>
      <c r="L34" s="179"/>
      <c r="M34" s="178"/>
      <c r="N34" s="178"/>
      <c r="O34" s="178"/>
      <c r="P34" s="178"/>
      <c r="Q34" s="179"/>
      <c r="R34" s="17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</row>
    <row r="35" spans="1:61" s="140" customFormat="1" ht="24.75" customHeight="1">
      <c r="A35" s="168"/>
      <c r="B35" s="168"/>
      <c r="C35" s="169">
        <v>4430</v>
      </c>
      <c r="D35" s="170" t="s">
        <v>180</v>
      </c>
      <c r="E35" s="171">
        <v>38000</v>
      </c>
      <c r="F35" s="178">
        <v>38000</v>
      </c>
      <c r="G35" s="178"/>
      <c r="H35" s="178">
        <v>38000</v>
      </c>
      <c r="I35" s="178"/>
      <c r="J35" s="178"/>
      <c r="K35" s="179"/>
      <c r="L35" s="179"/>
      <c r="M35" s="178"/>
      <c r="N35" s="178"/>
      <c r="O35" s="178"/>
      <c r="P35" s="178"/>
      <c r="Q35" s="179"/>
      <c r="R35" s="17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</row>
    <row r="36" spans="1:61" s="161" customFormat="1" ht="24.75" customHeight="1">
      <c r="A36" s="155" t="s">
        <v>181</v>
      </c>
      <c r="B36" s="155"/>
      <c r="C36" s="156"/>
      <c r="D36" s="157" t="s">
        <v>182</v>
      </c>
      <c r="E36" s="158">
        <f>E37+E39+E42</f>
        <v>128300</v>
      </c>
      <c r="F36" s="184">
        <f>F37+F39+F42</f>
        <v>128300</v>
      </c>
      <c r="G36" s="185">
        <f>G37+G39+G42</f>
        <v>0</v>
      </c>
      <c r="H36" s="184">
        <f>H37+H39+H42</f>
        <v>56300</v>
      </c>
      <c r="I36" s="184">
        <f>I37+I39+I42</f>
        <v>72000</v>
      </c>
      <c r="J36" s="185"/>
      <c r="K36" s="181"/>
      <c r="L36" s="181"/>
      <c r="M36" s="185"/>
      <c r="N36" s="185"/>
      <c r="O36" s="185"/>
      <c r="P36" s="185"/>
      <c r="Q36" s="181"/>
      <c r="R36" s="181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</row>
    <row r="37" spans="1:61" s="167" customFormat="1" ht="24.75" customHeight="1">
      <c r="A37" s="162"/>
      <c r="B37" s="162" t="s">
        <v>183</v>
      </c>
      <c r="C37" s="135"/>
      <c r="D37" s="163" t="s">
        <v>184</v>
      </c>
      <c r="E37" s="164">
        <f>E38</f>
        <v>52800</v>
      </c>
      <c r="F37" s="164">
        <f>F38</f>
        <v>52800</v>
      </c>
      <c r="G37" s="164">
        <f>G38</f>
        <v>0</v>
      </c>
      <c r="H37" s="164">
        <f>H38</f>
        <v>52800</v>
      </c>
      <c r="I37" s="164">
        <f>I38</f>
        <v>0</v>
      </c>
      <c r="J37" s="164">
        <f>J38</f>
        <v>0</v>
      </c>
      <c r="K37" s="164">
        <f>K38</f>
        <v>0</v>
      </c>
      <c r="L37" s="164">
        <f>L38</f>
        <v>0</v>
      </c>
      <c r="M37" s="164">
        <f>M38</f>
        <v>0</v>
      </c>
      <c r="N37" s="164">
        <f>N38</f>
        <v>0</v>
      </c>
      <c r="O37" s="164">
        <f>O38</f>
        <v>0</v>
      </c>
      <c r="P37" s="164">
        <f>P38</f>
        <v>0</v>
      </c>
      <c r="Q37" s="164">
        <f>Q38</f>
        <v>0</v>
      </c>
      <c r="R37" s="164">
        <f>R38</f>
        <v>0</v>
      </c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</row>
    <row r="38" spans="1:61" s="140" customFormat="1" ht="24.75" customHeight="1">
      <c r="A38" s="168"/>
      <c r="B38" s="168"/>
      <c r="C38" s="169" t="s">
        <v>177</v>
      </c>
      <c r="D38" s="170" t="s">
        <v>167</v>
      </c>
      <c r="E38" s="171">
        <v>52800</v>
      </c>
      <c r="F38" s="178">
        <v>52800</v>
      </c>
      <c r="G38" s="178"/>
      <c r="H38" s="178">
        <v>52800</v>
      </c>
      <c r="I38" s="178"/>
      <c r="J38" s="178"/>
      <c r="K38" s="179"/>
      <c r="L38" s="179"/>
      <c r="M38" s="178"/>
      <c r="N38" s="178"/>
      <c r="O38" s="178"/>
      <c r="P38" s="178"/>
      <c r="Q38" s="179"/>
      <c r="R38" s="17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</row>
    <row r="39" spans="1:61" s="167" customFormat="1" ht="24.75" customHeight="1">
      <c r="A39" s="162"/>
      <c r="B39" s="162" t="s">
        <v>185</v>
      </c>
      <c r="C39" s="135"/>
      <c r="D39" s="163" t="s">
        <v>186</v>
      </c>
      <c r="E39" s="164">
        <f>SUM(E40:E41)</f>
        <v>28500</v>
      </c>
      <c r="F39" s="164">
        <f>SUM(F40:F41)</f>
        <v>28500</v>
      </c>
      <c r="G39" s="164">
        <f>SUM(G40:G41)</f>
        <v>0</v>
      </c>
      <c r="H39" s="164">
        <f>SUM(H40:H41)</f>
        <v>3500</v>
      </c>
      <c r="I39" s="164">
        <f>SUM(I40:I41)</f>
        <v>25000</v>
      </c>
      <c r="J39" s="164">
        <f>SUM(J40:J41)</f>
        <v>0</v>
      </c>
      <c r="K39" s="164">
        <f>SUM(K40:K41)</f>
        <v>0</v>
      </c>
      <c r="L39" s="164">
        <f>SUM(L40:L41)</f>
        <v>0</v>
      </c>
      <c r="M39" s="164">
        <f>SUM(M40:M41)</f>
        <v>0</v>
      </c>
      <c r="N39" s="164">
        <f>SUM(N40:N41)</f>
        <v>0</v>
      </c>
      <c r="O39" s="164">
        <f>SUM(O40:O41)</f>
        <v>0</v>
      </c>
      <c r="P39" s="164">
        <f>SUM(P40:P41)</f>
        <v>0</v>
      </c>
      <c r="Q39" s="164">
        <f>SUM(Q40:Q41)</f>
        <v>0</v>
      </c>
      <c r="R39" s="183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</row>
    <row r="40" spans="1:61" s="167" customFormat="1" ht="24.75" customHeight="1">
      <c r="A40" s="189"/>
      <c r="B40" s="189"/>
      <c r="C40" s="190">
        <v>4300</v>
      </c>
      <c r="D40" s="191" t="s">
        <v>167</v>
      </c>
      <c r="E40" s="192">
        <v>3500</v>
      </c>
      <c r="F40" s="193">
        <v>3500</v>
      </c>
      <c r="G40" s="193"/>
      <c r="H40" s="193">
        <v>3500</v>
      </c>
      <c r="I40" s="193"/>
      <c r="J40" s="193"/>
      <c r="K40" s="194"/>
      <c r="L40" s="194"/>
      <c r="M40" s="195"/>
      <c r="N40" s="195"/>
      <c r="O40" s="195"/>
      <c r="P40" s="195"/>
      <c r="Q40" s="196"/>
      <c r="R40" s="19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</row>
    <row r="41" spans="1:61" s="140" customFormat="1" ht="24.75" customHeight="1">
      <c r="A41" s="197"/>
      <c r="B41" s="189"/>
      <c r="C41" s="190">
        <v>2650</v>
      </c>
      <c r="D41" s="191" t="s">
        <v>187</v>
      </c>
      <c r="E41" s="192">
        <v>25000</v>
      </c>
      <c r="F41" s="198">
        <v>25000</v>
      </c>
      <c r="G41" s="198"/>
      <c r="H41" s="198"/>
      <c r="I41" s="198">
        <v>25000</v>
      </c>
      <c r="J41" s="198"/>
      <c r="K41" s="199"/>
      <c r="L41" s="199"/>
      <c r="M41" s="198"/>
      <c r="N41" s="198"/>
      <c r="O41" s="198"/>
      <c r="P41" s="198"/>
      <c r="Q41" s="199"/>
      <c r="R41" s="19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</row>
    <row r="42" spans="1:61" s="140" customFormat="1" ht="24.75" customHeight="1">
      <c r="A42" s="180"/>
      <c r="B42" s="134">
        <v>71095</v>
      </c>
      <c r="C42" s="200"/>
      <c r="D42" s="163" t="s">
        <v>22</v>
      </c>
      <c r="E42" s="164">
        <f>E43</f>
        <v>47000</v>
      </c>
      <c r="F42" s="164">
        <f>F43</f>
        <v>47000</v>
      </c>
      <c r="G42" s="164">
        <f>G43</f>
        <v>0</v>
      </c>
      <c r="H42" s="164">
        <f>H43</f>
        <v>0</v>
      </c>
      <c r="I42" s="164">
        <f>I43</f>
        <v>47000</v>
      </c>
      <c r="J42" s="164">
        <f>J43</f>
        <v>0</v>
      </c>
      <c r="K42" s="164">
        <f>K43</f>
        <v>0</v>
      </c>
      <c r="L42" s="164">
        <f>L43</f>
        <v>0</v>
      </c>
      <c r="M42" s="164">
        <f>M43</f>
        <v>0</v>
      </c>
      <c r="N42" s="164">
        <f>N43</f>
        <v>0</v>
      </c>
      <c r="O42" s="164">
        <f>O43</f>
        <v>0</v>
      </c>
      <c r="P42" s="164">
        <f>P43</f>
        <v>0</v>
      </c>
      <c r="Q42" s="164">
        <f>Q43</f>
        <v>0</v>
      </c>
      <c r="R42" s="187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</row>
    <row r="43" spans="1:61" s="140" customFormat="1" ht="24.75" customHeight="1">
      <c r="A43" s="168"/>
      <c r="B43" s="168"/>
      <c r="C43" s="169">
        <v>2650</v>
      </c>
      <c r="D43" s="170" t="s">
        <v>187</v>
      </c>
      <c r="E43" s="171">
        <v>47000</v>
      </c>
      <c r="F43" s="178">
        <v>47000</v>
      </c>
      <c r="G43" s="178"/>
      <c r="H43" s="178"/>
      <c r="I43" s="178">
        <v>47000</v>
      </c>
      <c r="J43" s="178"/>
      <c r="K43" s="179"/>
      <c r="L43" s="179"/>
      <c r="M43" s="178"/>
      <c r="N43" s="178"/>
      <c r="O43" s="178"/>
      <c r="P43" s="178"/>
      <c r="Q43" s="179"/>
      <c r="R43" s="17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</row>
    <row r="44" spans="1:61" s="202" customFormat="1" ht="24.75" customHeight="1">
      <c r="A44" s="155" t="s">
        <v>188</v>
      </c>
      <c r="B44" s="155"/>
      <c r="C44" s="156"/>
      <c r="D44" s="176" t="s">
        <v>39</v>
      </c>
      <c r="E44" s="158">
        <f>E45+E50+E54+E76+E79</f>
        <v>2382575</v>
      </c>
      <c r="F44" s="184">
        <f>F45+F50+F54+F76+F79</f>
        <v>2382575</v>
      </c>
      <c r="G44" s="184">
        <f>G45+G50+G54+G76+G79</f>
        <v>1836675</v>
      </c>
      <c r="H44" s="184">
        <f>H45+H50+H54+H76+H79</f>
        <v>372900</v>
      </c>
      <c r="I44" s="184">
        <f>I45+I50+I54+I76+I79</f>
        <v>0</v>
      </c>
      <c r="J44" s="184">
        <f>J45+J50+J54+J76+J79</f>
        <v>173000</v>
      </c>
      <c r="K44" s="201"/>
      <c r="L44" s="201"/>
      <c r="M44" s="184"/>
      <c r="N44" s="184">
        <f>N45+N50+N54</f>
        <v>0</v>
      </c>
      <c r="O44" s="184">
        <f>O45+O50+O54</f>
        <v>0</v>
      </c>
      <c r="P44" s="184"/>
      <c r="Q44" s="201"/>
      <c r="R44" s="201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</row>
    <row r="45" spans="1:61" s="167" customFormat="1" ht="24.75" customHeight="1">
      <c r="A45" s="162"/>
      <c r="B45" s="162" t="s">
        <v>189</v>
      </c>
      <c r="C45" s="135"/>
      <c r="D45" s="163" t="s">
        <v>190</v>
      </c>
      <c r="E45" s="164">
        <f>SUM(E46:E49)</f>
        <v>28807</v>
      </c>
      <c r="F45" s="182">
        <f>SUM(F46:F49)</f>
        <v>28807</v>
      </c>
      <c r="G45" s="182">
        <f>SUM(G46:G49)</f>
        <v>28807</v>
      </c>
      <c r="H45" s="182">
        <f>SUM(H46:H49)</f>
        <v>0</v>
      </c>
      <c r="I45" s="182"/>
      <c r="J45" s="182"/>
      <c r="K45" s="183"/>
      <c r="L45" s="183"/>
      <c r="M45" s="182"/>
      <c r="N45" s="182"/>
      <c r="O45" s="182"/>
      <c r="P45" s="182"/>
      <c r="Q45" s="183"/>
      <c r="R45" s="183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</row>
    <row r="46" spans="1:61" s="140" customFormat="1" ht="24.75" customHeight="1">
      <c r="A46" s="168"/>
      <c r="B46" s="168"/>
      <c r="C46" s="169" t="s">
        <v>191</v>
      </c>
      <c r="D46" s="170" t="s">
        <v>192</v>
      </c>
      <c r="E46" s="171">
        <v>23000</v>
      </c>
      <c r="F46" s="178">
        <v>23000</v>
      </c>
      <c r="G46" s="178">
        <v>23000</v>
      </c>
      <c r="H46" s="178"/>
      <c r="I46" s="178"/>
      <c r="J46" s="178"/>
      <c r="K46" s="179"/>
      <c r="L46" s="179"/>
      <c r="M46" s="178"/>
      <c r="N46" s="178"/>
      <c r="O46" s="178"/>
      <c r="P46" s="178"/>
      <c r="Q46" s="179"/>
      <c r="R46" s="17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</row>
    <row r="47" spans="1:61" s="140" customFormat="1" ht="24.75" customHeight="1">
      <c r="A47" s="168"/>
      <c r="B47" s="168"/>
      <c r="C47" s="169" t="s">
        <v>193</v>
      </c>
      <c r="D47" s="170" t="s">
        <v>194</v>
      </c>
      <c r="E47" s="171">
        <v>1000</v>
      </c>
      <c r="F47" s="178">
        <v>1000</v>
      </c>
      <c r="G47" s="178">
        <v>1000</v>
      </c>
      <c r="H47" s="178"/>
      <c r="I47" s="178"/>
      <c r="J47" s="178"/>
      <c r="K47" s="179"/>
      <c r="L47" s="179"/>
      <c r="M47" s="178"/>
      <c r="N47" s="178"/>
      <c r="O47" s="178"/>
      <c r="P47" s="178"/>
      <c r="Q47" s="179"/>
      <c r="R47" s="17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</row>
    <row r="48" spans="1:61" s="140" customFormat="1" ht="24.75" customHeight="1">
      <c r="A48" s="168"/>
      <c r="B48" s="168"/>
      <c r="C48" s="169" t="s">
        <v>195</v>
      </c>
      <c r="D48" s="170" t="s">
        <v>196</v>
      </c>
      <c r="E48" s="171">
        <v>4227</v>
      </c>
      <c r="F48" s="178">
        <v>4227</v>
      </c>
      <c r="G48" s="178">
        <v>4227</v>
      </c>
      <c r="H48" s="178"/>
      <c r="I48" s="178"/>
      <c r="J48" s="178"/>
      <c r="K48" s="179"/>
      <c r="L48" s="179"/>
      <c r="M48" s="178"/>
      <c r="N48" s="178"/>
      <c r="O48" s="178"/>
      <c r="P48" s="178"/>
      <c r="Q48" s="179"/>
      <c r="R48" s="17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</row>
    <row r="49" spans="1:61" s="140" customFormat="1" ht="24.75" customHeight="1">
      <c r="A49" s="168"/>
      <c r="B49" s="168"/>
      <c r="C49" s="169" t="s">
        <v>197</v>
      </c>
      <c r="D49" s="170" t="s">
        <v>198</v>
      </c>
      <c r="E49" s="171">
        <v>580</v>
      </c>
      <c r="F49" s="178">
        <v>580</v>
      </c>
      <c r="G49" s="178">
        <v>580</v>
      </c>
      <c r="H49" s="178"/>
      <c r="I49" s="178"/>
      <c r="J49" s="178"/>
      <c r="K49" s="179"/>
      <c r="L49" s="179"/>
      <c r="M49" s="178"/>
      <c r="N49" s="178"/>
      <c r="O49" s="178"/>
      <c r="P49" s="178"/>
      <c r="Q49" s="179"/>
      <c r="R49" s="17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</row>
    <row r="50" spans="1:61" s="167" customFormat="1" ht="24.75" customHeight="1">
      <c r="A50" s="162"/>
      <c r="B50" s="162" t="s">
        <v>199</v>
      </c>
      <c r="C50" s="135"/>
      <c r="D50" s="163" t="s">
        <v>200</v>
      </c>
      <c r="E50" s="164">
        <f>SUM(E51:E53)</f>
        <v>136000</v>
      </c>
      <c r="F50" s="182">
        <f>SUM(F51:F53)</f>
        <v>136000</v>
      </c>
      <c r="G50" s="182"/>
      <c r="H50" s="182">
        <f>SUM(H51:H53)</f>
        <v>5000</v>
      </c>
      <c r="I50" s="182"/>
      <c r="J50" s="182">
        <f>SUM(J51:J53)</f>
        <v>131000</v>
      </c>
      <c r="K50" s="183"/>
      <c r="L50" s="183"/>
      <c r="M50" s="182"/>
      <c r="N50" s="182"/>
      <c r="O50" s="182"/>
      <c r="P50" s="182"/>
      <c r="Q50" s="183"/>
      <c r="R50" s="183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</row>
    <row r="51" spans="1:61" s="140" customFormat="1" ht="24.75" customHeight="1">
      <c r="A51" s="168"/>
      <c r="B51" s="168"/>
      <c r="C51" s="169" t="s">
        <v>201</v>
      </c>
      <c r="D51" s="170" t="s">
        <v>202</v>
      </c>
      <c r="E51" s="171">
        <v>131000</v>
      </c>
      <c r="F51" s="178">
        <v>131000</v>
      </c>
      <c r="G51" s="178"/>
      <c r="H51" s="178"/>
      <c r="I51" s="178"/>
      <c r="J51" s="178">
        <v>131000</v>
      </c>
      <c r="K51" s="179"/>
      <c r="L51" s="179"/>
      <c r="M51" s="178"/>
      <c r="N51" s="178"/>
      <c r="O51" s="178"/>
      <c r="P51" s="178"/>
      <c r="Q51" s="179"/>
      <c r="R51" s="17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</row>
    <row r="52" spans="1:61" s="140" customFormat="1" ht="24.75" customHeight="1">
      <c r="A52" s="168"/>
      <c r="B52" s="168"/>
      <c r="C52" s="169" t="s">
        <v>203</v>
      </c>
      <c r="D52" s="170" t="s">
        <v>204</v>
      </c>
      <c r="E52" s="171">
        <v>4000</v>
      </c>
      <c r="F52" s="178">
        <v>4000</v>
      </c>
      <c r="G52" s="178"/>
      <c r="H52" s="178">
        <v>4000</v>
      </c>
      <c r="I52" s="178"/>
      <c r="J52" s="178"/>
      <c r="K52" s="179"/>
      <c r="L52" s="179"/>
      <c r="M52" s="178"/>
      <c r="N52" s="178"/>
      <c r="O52" s="178"/>
      <c r="P52" s="178"/>
      <c r="Q52" s="179"/>
      <c r="R52" s="17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</row>
    <row r="53" spans="1:61" s="140" customFormat="1" ht="24.75" customHeight="1">
      <c r="A53" s="168"/>
      <c r="B53" s="168"/>
      <c r="C53" s="169" t="s">
        <v>177</v>
      </c>
      <c r="D53" s="170" t="s">
        <v>167</v>
      </c>
      <c r="E53" s="171">
        <v>1000</v>
      </c>
      <c r="F53" s="178">
        <v>1000</v>
      </c>
      <c r="G53" s="178"/>
      <c r="H53" s="178">
        <v>1000</v>
      </c>
      <c r="I53" s="178"/>
      <c r="J53" s="178"/>
      <c r="K53" s="179"/>
      <c r="L53" s="179"/>
      <c r="M53" s="178"/>
      <c r="N53" s="178"/>
      <c r="O53" s="178"/>
      <c r="P53" s="178"/>
      <c r="Q53" s="179"/>
      <c r="R53" s="17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</row>
    <row r="54" spans="1:61" s="167" customFormat="1" ht="24.75" customHeight="1">
      <c r="A54" s="162"/>
      <c r="B54" s="162" t="s">
        <v>205</v>
      </c>
      <c r="C54" s="135"/>
      <c r="D54" s="163" t="s">
        <v>206</v>
      </c>
      <c r="E54" s="164">
        <f>SUM(E55:E75)</f>
        <v>2073268</v>
      </c>
      <c r="F54" s="182">
        <f>SUM(F55:F75)</f>
        <v>2073268</v>
      </c>
      <c r="G54" s="182">
        <f>SUM(G55:G75)</f>
        <v>1735868</v>
      </c>
      <c r="H54" s="182">
        <f>SUM(H55:H75)</f>
        <v>295400</v>
      </c>
      <c r="I54" s="182">
        <f>SUM(I55:I75)</f>
        <v>0</v>
      </c>
      <c r="J54" s="182">
        <f>SUM(J55:J75)</f>
        <v>42000</v>
      </c>
      <c r="K54" s="183"/>
      <c r="L54" s="183"/>
      <c r="M54" s="182"/>
      <c r="N54" s="182">
        <f>SUM(N56:N75)</f>
        <v>0</v>
      </c>
      <c r="O54" s="182">
        <f>SUM(O56:O75)</f>
        <v>0</v>
      </c>
      <c r="P54" s="182"/>
      <c r="Q54" s="183"/>
      <c r="R54" s="183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</row>
    <row r="55" spans="1:61" s="140" customFormat="1" ht="24.75" customHeight="1">
      <c r="A55" s="168"/>
      <c r="B55" s="168"/>
      <c r="C55" s="169" t="s">
        <v>201</v>
      </c>
      <c r="D55" s="170" t="s">
        <v>202</v>
      </c>
      <c r="E55" s="171">
        <v>3000</v>
      </c>
      <c r="F55" s="178">
        <v>3000</v>
      </c>
      <c r="G55" s="178"/>
      <c r="H55" s="178"/>
      <c r="I55" s="178"/>
      <c r="J55" s="178">
        <v>3000</v>
      </c>
      <c r="K55" s="179"/>
      <c r="L55" s="179"/>
      <c r="M55" s="178"/>
      <c r="N55" s="178"/>
      <c r="O55" s="178"/>
      <c r="P55" s="178"/>
      <c r="Q55" s="179"/>
      <c r="R55" s="17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</row>
    <row r="56" spans="1:61" s="140" customFormat="1" ht="24.75" customHeight="1">
      <c r="A56" s="168"/>
      <c r="B56" s="168"/>
      <c r="C56" s="169">
        <v>3020</v>
      </c>
      <c r="D56" s="170" t="s">
        <v>207</v>
      </c>
      <c r="E56" s="171">
        <v>3000</v>
      </c>
      <c r="F56" s="178">
        <v>3000</v>
      </c>
      <c r="G56" s="178"/>
      <c r="H56" s="178"/>
      <c r="I56" s="178"/>
      <c r="J56" s="178">
        <v>3000</v>
      </c>
      <c r="K56" s="179"/>
      <c r="L56" s="179"/>
      <c r="M56" s="178"/>
      <c r="N56" s="178"/>
      <c r="O56" s="178"/>
      <c r="P56" s="178"/>
      <c r="Q56" s="179"/>
      <c r="R56" s="17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</row>
    <row r="57" spans="1:61" s="140" customFormat="1" ht="24.75" customHeight="1">
      <c r="A57" s="168"/>
      <c r="B57" s="168"/>
      <c r="C57" s="169" t="s">
        <v>191</v>
      </c>
      <c r="D57" s="170" t="s">
        <v>192</v>
      </c>
      <c r="E57" s="171">
        <v>1330993</v>
      </c>
      <c r="F57" s="203">
        <v>1330993</v>
      </c>
      <c r="G57" s="203">
        <v>1330993</v>
      </c>
      <c r="H57" s="178"/>
      <c r="I57" s="178"/>
      <c r="J57" s="178"/>
      <c r="K57" s="179"/>
      <c r="L57" s="179"/>
      <c r="M57" s="178"/>
      <c r="N57" s="178"/>
      <c r="O57" s="178"/>
      <c r="P57" s="178"/>
      <c r="Q57" s="179"/>
      <c r="R57" s="17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</row>
    <row r="58" spans="1:61" s="140" customFormat="1" ht="24.75" customHeight="1">
      <c r="A58" s="168"/>
      <c r="B58" s="168"/>
      <c r="C58" s="169" t="s">
        <v>193</v>
      </c>
      <c r="D58" s="170" t="s">
        <v>194</v>
      </c>
      <c r="E58" s="171">
        <v>103000</v>
      </c>
      <c r="F58" s="178">
        <v>103000</v>
      </c>
      <c r="G58" s="178">
        <v>103000</v>
      </c>
      <c r="H58" s="178"/>
      <c r="I58" s="178"/>
      <c r="J58" s="178"/>
      <c r="K58" s="179"/>
      <c r="L58" s="179"/>
      <c r="M58" s="178"/>
      <c r="N58" s="178"/>
      <c r="O58" s="178"/>
      <c r="P58" s="178"/>
      <c r="Q58" s="179"/>
      <c r="R58" s="17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</row>
    <row r="59" spans="1:61" s="140" customFormat="1" ht="24.75" customHeight="1">
      <c r="A59" s="168"/>
      <c r="B59" s="168"/>
      <c r="C59" s="169" t="s">
        <v>195</v>
      </c>
      <c r="D59" s="170" t="s">
        <v>196</v>
      </c>
      <c r="E59" s="171">
        <v>215250</v>
      </c>
      <c r="F59" s="178">
        <v>215250</v>
      </c>
      <c r="G59" s="178">
        <v>215250</v>
      </c>
      <c r="H59" s="178"/>
      <c r="I59" s="178"/>
      <c r="J59" s="178"/>
      <c r="K59" s="179"/>
      <c r="L59" s="179"/>
      <c r="M59" s="178"/>
      <c r="N59" s="178"/>
      <c r="O59" s="178"/>
      <c r="P59" s="178"/>
      <c r="Q59" s="179"/>
      <c r="R59" s="17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</row>
    <row r="60" spans="1:61" s="140" customFormat="1" ht="24.75" customHeight="1">
      <c r="A60" s="168"/>
      <c r="B60" s="168"/>
      <c r="C60" s="169" t="s">
        <v>197</v>
      </c>
      <c r="D60" s="170" t="s">
        <v>198</v>
      </c>
      <c r="E60" s="171">
        <v>30625</v>
      </c>
      <c r="F60" s="178">
        <v>30625</v>
      </c>
      <c r="G60" s="178">
        <v>30625</v>
      </c>
      <c r="H60" s="178"/>
      <c r="I60" s="178"/>
      <c r="J60" s="178"/>
      <c r="K60" s="179"/>
      <c r="L60" s="179"/>
      <c r="M60" s="178"/>
      <c r="N60" s="178"/>
      <c r="O60" s="178"/>
      <c r="P60" s="178"/>
      <c r="Q60" s="179"/>
      <c r="R60" s="17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</row>
    <row r="61" spans="1:61" s="140" customFormat="1" ht="24.75" customHeight="1">
      <c r="A61" s="168"/>
      <c r="B61" s="168"/>
      <c r="C61" s="169" t="s">
        <v>208</v>
      </c>
      <c r="D61" s="170" t="s">
        <v>209</v>
      </c>
      <c r="E61" s="171">
        <v>26000</v>
      </c>
      <c r="F61" s="178">
        <v>26000</v>
      </c>
      <c r="G61" s="178">
        <v>26000</v>
      </c>
      <c r="H61" s="178"/>
      <c r="I61" s="178"/>
      <c r="J61" s="178"/>
      <c r="K61" s="179"/>
      <c r="L61" s="179"/>
      <c r="M61" s="178"/>
      <c r="N61" s="178"/>
      <c r="O61" s="178"/>
      <c r="P61" s="178"/>
      <c r="Q61" s="179"/>
      <c r="R61" s="17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</row>
    <row r="62" spans="1:61" s="140" customFormat="1" ht="24.75" customHeight="1">
      <c r="A62" s="168"/>
      <c r="B62" s="168"/>
      <c r="C62" s="169" t="s">
        <v>210</v>
      </c>
      <c r="D62" s="170" t="s">
        <v>211</v>
      </c>
      <c r="E62" s="171">
        <v>30000</v>
      </c>
      <c r="F62" s="178">
        <v>30000</v>
      </c>
      <c r="G62" s="178">
        <v>30000</v>
      </c>
      <c r="H62" s="178"/>
      <c r="I62" s="178"/>
      <c r="J62" s="178"/>
      <c r="K62" s="179"/>
      <c r="L62" s="179"/>
      <c r="M62" s="178"/>
      <c r="N62" s="178"/>
      <c r="O62" s="178"/>
      <c r="P62" s="178"/>
      <c r="Q62" s="179"/>
      <c r="R62" s="17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</row>
    <row r="63" spans="1:61" s="140" customFormat="1" ht="24.75" customHeight="1">
      <c r="A63" s="168"/>
      <c r="B63" s="168"/>
      <c r="C63" s="169" t="s">
        <v>203</v>
      </c>
      <c r="D63" s="170" t="s">
        <v>204</v>
      </c>
      <c r="E63" s="171">
        <v>90000</v>
      </c>
      <c r="F63" s="178">
        <v>90000</v>
      </c>
      <c r="G63" s="178"/>
      <c r="H63" s="178">
        <v>90000</v>
      </c>
      <c r="I63" s="178"/>
      <c r="J63" s="178"/>
      <c r="K63" s="179"/>
      <c r="L63" s="179"/>
      <c r="M63" s="178"/>
      <c r="N63" s="178"/>
      <c r="O63" s="178"/>
      <c r="P63" s="178"/>
      <c r="Q63" s="179"/>
      <c r="R63" s="17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</row>
    <row r="64" spans="1:61" s="140" customFormat="1" ht="24.75" customHeight="1">
      <c r="A64" s="168"/>
      <c r="B64" s="168"/>
      <c r="C64" s="169" t="s">
        <v>175</v>
      </c>
      <c r="D64" s="170" t="s">
        <v>176</v>
      </c>
      <c r="E64" s="171">
        <v>17000</v>
      </c>
      <c r="F64" s="178">
        <v>17000</v>
      </c>
      <c r="G64" s="178"/>
      <c r="H64" s="178">
        <v>17000</v>
      </c>
      <c r="I64" s="178"/>
      <c r="J64" s="178"/>
      <c r="K64" s="179"/>
      <c r="L64" s="179"/>
      <c r="M64" s="178"/>
      <c r="N64" s="178"/>
      <c r="O64" s="178"/>
      <c r="P64" s="178"/>
      <c r="Q64" s="179"/>
      <c r="R64" s="17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</row>
    <row r="65" spans="1:61" s="140" customFormat="1" ht="24.75" customHeight="1">
      <c r="A65" s="168"/>
      <c r="B65" s="168"/>
      <c r="C65" s="169" t="s">
        <v>165</v>
      </c>
      <c r="D65" s="170" t="s">
        <v>166</v>
      </c>
      <c r="E65" s="171">
        <v>3000</v>
      </c>
      <c r="F65" s="178">
        <v>3000</v>
      </c>
      <c r="G65" s="178"/>
      <c r="H65" s="178">
        <v>3000</v>
      </c>
      <c r="I65" s="178"/>
      <c r="J65" s="178"/>
      <c r="K65" s="179"/>
      <c r="L65" s="179"/>
      <c r="M65" s="178"/>
      <c r="N65" s="178"/>
      <c r="O65" s="178"/>
      <c r="P65" s="178"/>
      <c r="Q65" s="179"/>
      <c r="R65" s="17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</row>
    <row r="66" spans="1:61" s="140" customFormat="1" ht="24.75" customHeight="1">
      <c r="A66" s="168"/>
      <c r="B66" s="168"/>
      <c r="C66" s="169" t="s">
        <v>212</v>
      </c>
      <c r="D66" s="170" t="s">
        <v>213</v>
      </c>
      <c r="E66" s="171">
        <v>400</v>
      </c>
      <c r="F66" s="178">
        <v>400</v>
      </c>
      <c r="G66" s="178"/>
      <c r="H66" s="178">
        <v>400</v>
      </c>
      <c r="I66" s="178"/>
      <c r="J66" s="178"/>
      <c r="K66" s="179"/>
      <c r="L66" s="179"/>
      <c r="M66" s="178"/>
      <c r="N66" s="178"/>
      <c r="O66" s="178"/>
      <c r="P66" s="178"/>
      <c r="Q66" s="179"/>
      <c r="R66" s="17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</row>
    <row r="67" spans="1:61" s="140" customFormat="1" ht="24.75" customHeight="1">
      <c r="A67" s="168"/>
      <c r="B67" s="168"/>
      <c r="C67" s="169" t="s">
        <v>177</v>
      </c>
      <c r="D67" s="170" t="s">
        <v>167</v>
      </c>
      <c r="E67" s="171">
        <v>130000</v>
      </c>
      <c r="F67" s="178">
        <v>130000</v>
      </c>
      <c r="G67" s="178"/>
      <c r="H67" s="178">
        <v>130000</v>
      </c>
      <c r="I67" s="178"/>
      <c r="J67" s="178"/>
      <c r="K67" s="179"/>
      <c r="L67" s="179"/>
      <c r="M67" s="178"/>
      <c r="N67" s="178"/>
      <c r="O67" s="178"/>
      <c r="P67" s="178"/>
      <c r="Q67" s="179"/>
      <c r="R67" s="17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</row>
    <row r="68" spans="1:61" s="140" customFormat="1" ht="24.75" customHeight="1">
      <c r="A68" s="168"/>
      <c r="B68" s="168"/>
      <c r="C68" s="169" t="s">
        <v>214</v>
      </c>
      <c r="D68" s="170" t="s">
        <v>215</v>
      </c>
      <c r="E68" s="171">
        <v>1300</v>
      </c>
      <c r="F68" s="178">
        <v>1300</v>
      </c>
      <c r="G68" s="178"/>
      <c r="H68" s="178">
        <v>1300</v>
      </c>
      <c r="I68" s="178"/>
      <c r="J68" s="178"/>
      <c r="K68" s="179"/>
      <c r="L68" s="179"/>
      <c r="M68" s="178"/>
      <c r="N68" s="178"/>
      <c r="O68" s="178"/>
      <c r="P68" s="178"/>
      <c r="Q68" s="179"/>
      <c r="R68" s="17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</row>
    <row r="69" spans="1:61" s="140" customFormat="1" ht="24.75" customHeight="1">
      <c r="A69" s="168"/>
      <c r="B69" s="168"/>
      <c r="C69" s="169" t="s">
        <v>216</v>
      </c>
      <c r="D69" s="170" t="s">
        <v>217</v>
      </c>
      <c r="E69" s="171">
        <v>9000</v>
      </c>
      <c r="F69" s="178">
        <v>9000</v>
      </c>
      <c r="G69" s="178"/>
      <c r="H69" s="178">
        <v>9000</v>
      </c>
      <c r="I69" s="178"/>
      <c r="J69" s="178"/>
      <c r="K69" s="179"/>
      <c r="L69" s="179"/>
      <c r="M69" s="178"/>
      <c r="N69" s="178"/>
      <c r="O69" s="178"/>
      <c r="P69" s="178"/>
      <c r="Q69" s="179"/>
      <c r="R69" s="17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</row>
    <row r="70" spans="1:61" s="140" customFormat="1" ht="24.75" customHeight="1">
      <c r="A70" s="168"/>
      <c r="B70" s="168"/>
      <c r="C70" s="169" t="s">
        <v>218</v>
      </c>
      <c r="D70" s="170" t="s">
        <v>219</v>
      </c>
      <c r="E70" s="171">
        <v>15000</v>
      </c>
      <c r="F70" s="178">
        <v>15000</v>
      </c>
      <c r="G70" s="178"/>
      <c r="H70" s="178">
        <v>15000</v>
      </c>
      <c r="I70" s="178"/>
      <c r="J70" s="178"/>
      <c r="K70" s="179"/>
      <c r="L70" s="179"/>
      <c r="M70" s="178"/>
      <c r="N70" s="178"/>
      <c r="O70" s="178"/>
      <c r="P70" s="178"/>
      <c r="Q70" s="179"/>
      <c r="R70" s="17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</row>
    <row r="71" spans="1:61" s="140" customFormat="1" ht="24.75" customHeight="1">
      <c r="A71" s="168"/>
      <c r="B71" s="168"/>
      <c r="C71" s="169" t="s">
        <v>220</v>
      </c>
      <c r="D71" s="170" t="s">
        <v>221</v>
      </c>
      <c r="E71" s="171">
        <v>8000</v>
      </c>
      <c r="F71" s="178">
        <v>8000</v>
      </c>
      <c r="G71" s="178"/>
      <c r="H71" s="178">
        <v>8000</v>
      </c>
      <c r="I71" s="178"/>
      <c r="J71" s="178"/>
      <c r="K71" s="179"/>
      <c r="L71" s="179"/>
      <c r="M71" s="178"/>
      <c r="N71" s="178"/>
      <c r="O71" s="178"/>
      <c r="P71" s="178"/>
      <c r="Q71" s="179"/>
      <c r="R71" s="17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</row>
    <row r="72" spans="1:61" s="140" customFormat="1" ht="24.75" customHeight="1">
      <c r="A72" s="168"/>
      <c r="B72" s="168"/>
      <c r="C72" s="169" t="s">
        <v>222</v>
      </c>
      <c r="D72" s="170" t="s">
        <v>180</v>
      </c>
      <c r="E72" s="171">
        <v>3000</v>
      </c>
      <c r="F72" s="178">
        <v>3000</v>
      </c>
      <c r="G72" s="178"/>
      <c r="H72" s="178">
        <v>3000</v>
      </c>
      <c r="I72" s="178"/>
      <c r="J72" s="178"/>
      <c r="K72" s="179"/>
      <c r="L72" s="179"/>
      <c r="M72" s="178"/>
      <c r="N72" s="178"/>
      <c r="O72" s="178"/>
      <c r="P72" s="178"/>
      <c r="Q72" s="179"/>
      <c r="R72" s="17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</row>
    <row r="73" spans="1:61" s="140" customFormat="1" ht="24.75" customHeight="1">
      <c r="A73" s="168"/>
      <c r="B73" s="168"/>
      <c r="C73" s="169" t="s">
        <v>223</v>
      </c>
      <c r="D73" s="170" t="s">
        <v>224</v>
      </c>
      <c r="E73" s="171">
        <v>36000</v>
      </c>
      <c r="F73" s="178">
        <v>36000</v>
      </c>
      <c r="G73" s="178"/>
      <c r="H73" s="178"/>
      <c r="I73" s="178"/>
      <c r="J73" s="178">
        <v>36000</v>
      </c>
      <c r="K73" s="179"/>
      <c r="L73" s="179"/>
      <c r="M73" s="178"/>
      <c r="N73" s="178"/>
      <c r="O73" s="178"/>
      <c r="P73" s="178"/>
      <c r="Q73" s="179"/>
      <c r="R73" s="17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</row>
    <row r="74" spans="1:61" s="140" customFormat="1" ht="24.75" customHeight="1">
      <c r="A74" s="168"/>
      <c r="B74" s="168"/>
      <c r="C74" s="169" t="s">
        <v>225</v>
      </c>
      <c r="D74" s="170" t="s">
        <v>226</v>
      </c>
      <c r="E74" s="171">
        <v>16200</v>
      </c>
      <c r="F74" s="178">
        <v>16200</v>
      </c>
      <c r="G74" s="178"/>
      <c r="H74" s="178">
        <v>16200</v>
      </c>
      <c r="I74" s="178"/>
      <c r="J74" s="178"/>
      <c r="K74" s="179"/>
      <c r="L74" s="179"/>
      <c r="M74" s="178"/>
      <c r="N74" s="178"/>
      <c r="O74" s="178"/>
      <c r="P74" s="178"/>
      <c r="Q74" s="179"/>
      <c r="R74" s="17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</row>
    <row r="75" spans="1:61" s="140" customFormat="1" ht="24.75" customHeight="1">
      <c r="A75" s="168"/>
      <c r="B75" s="168"/>
      <c r="C75" s="169" t="s">
        <v>227</v>
      </c>
      <c r="D75" s="170" t="s">
        <v>228</v>
      </c>
      <c r="E75" s="171">
        <v>2500</v>
      </c>
      <c r="F75" s="178">
        <v>2500</v>
      </c>
      <c r="G75" s="178"/>
      <c r="H75" s="178">
        <v>2500</v>
      </c>
      <c r="I75" s="178"/>
      <c r="J75" s="178"/>
      <c r="K75" s="179"/>
      <c r="L75" s="179"/>
      <c r="M75" s="178"/>
      <c r="N75" s="178"/>
      <c r="O75" s="178"/>
      <c r="P75" s="178"/>
      <c r="Q75" s="179"/>
      <c r="R75" s="17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</row>
    <row r="76" spans="1:61" s="167" customFormat="1" ht="24.75" customHeight="1">
      <c r="A76" s="162"/>
      <c r="B76" s="162" t="s">
        <v>229</v>
      </c>
      <c r="C76" s="135"/>
      <c r="D76" s="163" t="s">
        <v>230</v>
      </c>
      <c r="E76" s="164">
        <f>SUM(E77:E78)</f>
        <v>42500</v>
      </c>
      <c r="F76" s="182">
        <f>SUM(F77:F78)</f>
        <v>42500</v>
      </c>
      <c r="G76" s="182"/>
      <c r="H76" s="182">
        <f>SUM(H77:H78)</f>
        <v>42500</v>
      </c>
      <c r="I76" s="182"/>
      <c r="J76" s="182"/>
      <c r="K76" s="183"/>
      <c r="L76" s="183"/>
      <c r="M76" s="182"/>
      <c r="N76" s="182"/>
      <c r="O76" s="182"/>
      <c r="P76" s="182"/>
      <c r="Q76" s="183"/>
      <c r="R76" s="183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</row>
    <row r="77" spans="1:61" s="140" customFormat="1" ht="24.75" customHeight="1">
      <c r="A77" s="168"/>
      <c r="B77" s="204"/>
      <c r="C77" s="169">
        <v>4210</v>
      </c>
      <c r="D77" s="170" t="s">
        <v>204</v>
      </c>
      <c r="E77" s="205">
        <v>6500</v>
      </c>
      <c r="F77" s="178">
        <v>6500</v>
      </c>
      <c r="G77" s="178"/>
      <c r="H77" s="178">
        <v>6500</v>
      </c>
      <c r="I77" s="178"/>
      <c r="J77" s="178"/>
      <c r="K77" s="179"/>
      <c r="L77" s="179"/>
      <c r="M77" s="178"/>
      <c r="N77" s="178"/>
      <c r="O77" s="178"/>
      <c r="P77" s="178"/>
      <c r="Q77" s="179"/>
      <c r="R77" s="17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</row>
    <row r="78" spans="1:61" s="140" customFormat="1" ht="24.75" customHeight="1">
      <c r="A78" s="168"/>
      <c r="B78" s="168"/>
      <c r="C78" s="169" t="s">
        <v>177</v>
      </c>
      <c r="D78" s="170" t="s">
        <v>167</v>
      </c>
      <c r="E78" s="171">
        <v>36000</v>
      </c>
      <c r="F78" s="178">
        <v>36000</v>
      </c>
      <c r="G78" s="178"/>
      <c r="H78" s="178">
        <v>36000</v>
      </c>
      <c r="I78" s="178"/>
      <c r="J78" s="178"/>
      <c r="K78" s="179"/>
      <c r="L78" s="179"/>
      <c r="M78" s="178"/>
      <c r="N78" s="178"/>
      <c r="O78" s="178"/>
      <c r="P78" s="178"/>
      <c r="Q78" s="179"/>
      <c r="R78" s="17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</row>
    <row r="79" spans="1:61" s="167" customFormat="1" ht="24.75" customHeight="1">
      <c r="A79" s="162"/>
      <c r="B79" s="162" t="s">
        <v>231</v>
      </c>
      <c r="C79" s="135"/>
      <c r="D79" s="163" t="s">
        <v>22</v>
      </c>
      <c r="E79" s="164">
        <f>SUM(E80:E81)</f>
        <v>102000</v>
      </c>
      <c r="F79" s="182">
        <f>SUM(F80:F81)</f>
        <v>102000</v>
      </c>
      <c r="G79" s="182">
        <f>SUM(G80:G81)</f>
        <v>72000</v>
      </c>
      <c r="H79" s="182">
        <f>SUM(H80:H81)</f>
        <v>30000</v>
      </c>
      <c r="I79" s="182"/>
      <c r="J79" s="182"/>
      <c r="K79" s="183"/>
      <c r="L79" s="183"/>
      <c r="M79" s="182"/>
      <c r="N79" s="182"/>
      <c r="O79" s="182"/>
      <c r="P79" s="182"/>
      <c r="Q79" s="183"/>
      <c r="R79" s="183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</row>
    <row r="80" spans="1:61" s="140" customFormat="1" ht="24.75" customHeight="1">
      <c r="A80" s="168"/>
      <c r="B80" s="168"/>
      <c r="C80" s="169" t="s">
        <v>170</v>
      </c>
      <c r="D80" s="170" t="s">
        <v>232</v>
      </c>
      <c r="E80" s="171">
        <v>72000</v>
      </c>
      <c r="F80" s="178">
        <v>72000</v>
      </c>
      <c r="G80" s="178">
        <v>72000</v>
      </c>
      <c r="H80" s="178"/>
      <c r="I80" s="178"/>
      <c r="J80" s="178"/>
      <c r="K80" s="179"/>
      <c r="L80" s="179"/>
      <c r="M80" s="178"/>
      <c r="N80" s="178"/>
      <c r="O80" s="178"/>
      <c r="P80" s="178"/>
      <c r="Q80" s="179"/>
      <c r="R80" s="17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</row>
    <row r="81" spans="1:61" s="140" customFormat="1" ht="24.75" customHeight="1">
      <c r="A81" s="168"/>
      <c r="B81" s="168"/>
      <c r="C81" s="169">
        <v>4430</v>
      </c>
      <c r="D81" s="170" t="s">
        <v>233</v>
      </c>
      <c r="E81" s="171">
        <v>30000</v>
      </c>
      <c r="F81" s="203">
        <v>30000</v>
      </c>
      <c r="G81" s="203"/>
      <c r="H81" s="203">
        <v>30000</v>
      </c>
      <c r="I81" s="206"/>
      <c r="J81" s="178"/>
      <c r="K81" s="179"/>
      <c r="L81" s="179"/>
      <c r="M81" s="178"/>
      <c r="N81" s="178"/>
      <c r="O81" s="178"/>
      <c r="P81" s="178"/>
      <c r="Q81" s="179"/>
      <c r="R81" s="17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</row>
    <row r="82" spans="1:61" s="161" customFormat="1" ht="24.75" customHeight="1">
      <c r="A82" s="155" t="s">
        <v>234</v>
      </c>
      <c r="B82" s="155"/>
      <c r="C82" s="156"/>
      <c r="D82" s="176" t="s">
        <v>235</v>
      </c>
      <c r="E82" s="158">
        <f>E83</f>
        <v>1340</v>
      </c>
      <c r="F82" s="158">
        <f>F83</f>
        <v>1340</v>
      </c>
      <c r="G82" s="158">
        <f>G83</f>
        <v>0</v>
      </c>
      <c r="H82" s="158">
        <f>H83</f>
        <v>1340</v>
      </c>
      <c r="I82" s="158">
        <f>I83</f>
        <v>0</v>
      </c>
      <c r="J82" s="158">
        <f>J83</f>
        <v>0</v>
      </c>
      <c r="K82" s="158">
        <f>K83</f>
        <v>0</v>
      </c>
      <c r="L82" s="158">
        <f>L83</f>
        <v>0</v>
      </c>
      <c r="M82" s="158">
        <f>M83</f>
        <v>0</v>
      </c>
      <c r="N82" s="158">
        <f>N83</f>
        <v>0</v>
      </c>
      <c r="O82" s="158">
        <f>O83</f>
        <v>0</v>
      </c>
      <c r="P82" s="158">
        <f>P83</f>
        <v>0</v>
      </c>
      <c r="Q82" s="158">
        <f>Q83</f>
        <v>0</v>
      </c>
      <c r="R82" s="158">
        <f>R83</f>
        <v>0</v>
      </c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</row>
    <row r="83" spans="1:61" s="167" customFormat="1" ht="24.75" customHeight="1">
      <c r="A83" s="162"/>
      <c r="B83" s="162" t="s">
        <v>236</v>
      </c>
      <c r="C83" s="135"/>
      <c r="D83" s="163" t="s">
        <v>237</v>
      </c>
      <c r="E83" s="164">
        <f>SUM(E84:E85)</f>
        <v>1340</v>
      </c>
      <c r="F83" s="182">
        <f>SUM(F84:F85)</f>
        <v>1340</v>
      </c>
      <c r="G83" s="182"/>
      <c r="H83" s="182">
        <f>SUM(H84:H85)</f>
        <v>1340</v>
      </c>
      <c r="I83" s="182"/>
      <c r="J83" s="182"/>
      <c r="K83" s="183"/>
      <c r="L83" s="183"/>
      <c r="M83" s="182"/>
      <c r="N83" s="182"/>
      <c r="O83" s="182"/>
      <c r="P83" s="182"/>
      <c r="Q83" s="183"/>
      <c r="R83" s="183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</row>
    <row r="84" spans="1:61" s="140" customFormat="1" ht="24.75" customHeight="1" hidden="1">
      <c r="A84" s="168"/>
      <c r="B84" s="168"/>
      <c r="C84" s="169">
        <v>4210</v>
      </c>
      <c r="D84" s="170" t="s">
        <v>204</v>
      </c>
      <c r="E84" s="205"/>
      <c r="F84" s="203"/>
      <c r="G84" s="203"/>
      <c r="H84" s="203"/>
      <c r="I84" s="203"/>
      <c r="J84" s="203"/>
      <c r="K84" s="207"/>
      <c r="L84" s="207"/>
      <c r="M84" s="203"/>
      <c r="N84" s="203"/>
      <c r="O84" s="203"/>
      <c r="P84" s="203"/>
      <c r="Q84" s="207"/>
      <c r="R84" s="207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</row>
    <row r="85" spans="1:61" s="140" customFormat="1" ht="24.75" customHeight="1">
      <c r="A85" s="168"/>
      <c r="B85" s="168"/>
      <c r="C85" s="169" t="s">
        <v>177</v>
      </c>
      <c r="D85" s="170" t="s">
        <v>167</v>
      </c>
      <c r="E85" s="171">
        <v>1340</v>
      </c>
      <c r="F85" s="178">
        <v>1340</v>
      </c>
      <c r="G85" s="178"/>
      <c r="H85" s="178">
        <v>1340</v>
      </c>
      <c r="I85" s="178"/>
      <c r="J85" s="178"/>
      <c r="K85" s="179"/>
      <c r="L85" s="179"/>
      <c r="M85" s="178"/>
      <c r="N85" s="178"/>
      <c r="O85" s="178"/>
      <c r="P85" s="178"/>
      <c r="Q85" s="179"/>
      <c r="R85" s="17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</row>
    <row r="86" spans="1:61" s="161" customFormat="1" ht="24.75" customHeight="1">
      <c r="A86" s="155" t="s">
        <v>238</v>
      </c>
      <c r="B86" s="155"/>
      <c r="C86" s="156"/>
      <c r="D86" s="176" t="s">
        <v>239</v>
      </c>
      <c r="E86" s="158">
        <f>E87+E89+E91+E93+E95</f>
        <v>120700</v>
      </c>
      <c r="F86" s="184">
        <f>F87+F89+F91+F93+F95</f>
        <v>120700</v>
      </c>
      <c r="G86" s="185"/>
      <c r="H86" s="184">
        <f>H87+H89+H91+H93+H95</f>
        <v>700</v>
      </c>
      <c r="I86" s="184">
        <f>I87+I89+I91+I93+I95</f>
        <v>120000</v>
      </c>
      <c r="J86" s="185"/>
      <c r="K86" s="181"/>
      <c r="L86" s="181"/>
      <c r="M86" s="185"/>
      <c r="N86" s="184">
        <f>N87+N89+N91</f>
        <v>0</v>
      </c>
      <c r="O86" s="184">
        <f>O87+O89+O91</f>
        <v>0</v>
      </c>
      <c r="P86" s="185"/>
      <c r="Q86" s="181"/>
      <c r="R86" s="181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</row>
    <row r="87" spans="1:61" s="167" customFormat="1" ht="24.75" customHeight="1" hidden="1">
      <c r="A87" s="162"/>
      <c r="B87" s="162" t="s">
        <v>240</v>
      </c>
      <c r="C87" s="135"/>
      <c r="D87" s="163" t="s">
        <v>241</v>
      </c>
      <c r="E87" s="164"/>
      <c r="F87" s="182"/>
      <c r="G87" s="182"/>
      <c r="H87" s="182"/>
      <c r="I87" s="182"/>
      <c r="J87" s="182"/>
      <c r="K87" s="183"/>
      <c r="L87" s="183"/>
      <c r="M87" s="182"/>
      <c r="N87" s="182"/>
      <c r="O87" s="182"/>
      <c r="P87" s="182"/>
      <c r="Q87" s="183"/>
      <c r="R87" s="183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</row>
    <row r="88" spans="1:61" s="140" customFormat="1" ht="24.75" customHeight="1" hidden="1">
      <c r="A88" s="168"/>
      <c r="B88" s="168"/>
      <c r="C88" s="169" t="s">
        <v>242</v>
      </c>
      <c r="D88" s="170" t="s">
        <v>243</v>
      </c>
      <c r="E88" s="171"/>
      <c r="F88" s="178"/>
      <c r="G88" s="178"/>
      <c r="H88" s="178"/>
      <c r="I88" s="178"/>
      <c r="J88" s="178"/>
      <c r="K88" s="179"/>
      <c r="L88" s="179"/>
      <c r="M88" s="178"/>
      <c r="N88" s="178"/>
      <c r="O88" s="178"/>
      <c r="P88" s="178"/>
      <c r="Q88" s="179"/>
      <c r="R88" s="17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</row>
    <row r="89" spans="1:61" s="188" customFormat="1" ht="24.75" customHeight="1" hidden="1">
      <c r="A89" s="180"/>
      <c r="B89" s="135">
        <v>75412</v>
      </c>
      <c r="C89" s="200"/>
      <c r="D89" s="163" t="s">
        <v>244</v>
      </c>
      <c r="E89" s="164">
        <v>0</v>
      </c>
      <c r="F89" s="186">
        <v>0</v>
      </c>
      <c r="G89" s="186"/>
      <c r="H89" s="186"/>
      <c r="I89" s="186"/>
      <c r="J89" s="186"/>
      <c r="K89" s="187"/>
      <c r="L89" s="187"/>
      <c r="M89" s="186"/>
      <c r="N89" s="186"/>
      <c r="O89" s="186"/>
      <c r="P89" s="186"/>
      <c r="Q89" s="187"/>
      <c r="R89" s="187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</row>
    <row r="90" spans="1:61" s="140" customFormat="1" ht="24.75" customHeight="1" hidden="1">
      <c r="A90" s="168"/>
      <c r="B90" s="168"/>
      <c r="C90" s="169">
        <v>6620</v>
      </c>
      <c r="D90" s="170" t="s">
        <v>245</v>
      </c>
      <c r="E90" s="171">
        <v>0</v>
      </c>
      <c r="F90" s="178">
        <v>0</v>
      </c>
      <c r="G90" s="178"/>
      <c r="H90" s="178"/>
      <c r="I90" s="178"/>
      <c r="J90" s="178"/>
      <c r="K90" s="179"/>
      <c r="L90" s="179"/>
      <c r="M90" s="178"/>
      <c r="N90" s="178"/>
      <c r="O90" s="178"/>
      <c r="P90" s="178"/>
      <c r="Q90" s="179"/>
      <c r="R90" s="17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</row>
    <row r="91" spans="1:61" s="167" customFormat="1" ht="24.75" customHeight="1">
      <c r="A91" s="162"/>
      <c r="B91" s="135">
        <v>75412</v>
      </c>
      <c r="C91" s="135"/>
      <c r="D91" s="163" t="s">
        <v>246</v>
      </c>
      <c r="E91" s="164">
        <f>SUM(E92:E92)</f>
        <v>120000</v>
      </c>
      <c r="F91" s="182">
        <f>SUM(F92:F92)</f>
        <v>120000</v>
      </c>
      <c r="G91" s="182"/>
      <c r="H91" s="182"/>
      <c r="I91" s="182">
        <f>SUM(I92:I92)</f>
        <v>120000</v>
      </c>
      <c r="J91" s="182"/>
      <c r="K91" s="183"/>
      <c r="L91" s="183"/>
      <c r="M91" s="182"/>
      <c r="N91" s="182">
        <f>SUM(N92:N92)</f>
        <v>0</v>
      </c>
      <c r="O91" s="182"/>
      <c r="P91" s="182"/>
      <c r="Q91" s="183"/>
      <c r="R91" s="183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</row>
    <row r="92" spans="1:61" s="140" customFormat="1" ht="24.75" customHeight="1">
      <c r="A92" s="168"/>
      <c r="B92" s="168"/>
      <c r="C92" s="169" t="s">
        <v>247</v>
      </c>
      <c r="D92" s="170" t="s">
        <v>248</v>
      </c>
      <c r="E92" s="171">
        <v>120000</v>
      </c>
      <c r="F92" s="178">
        <v>120000</v>
      </c>
      <c r="G92" s="178"/>
      <c r="H92" s="178"/>
      <c r="I92" s="178">
        <v>120000</v>
      </c>
      <c r="J92" s="178"/>
      <c r="K92" s="179"/>
      <c r="L92" s="179"/>
      <c r="M92" s="178"/>
      <c r="N92" s="178"/>
      <c r="O92" s="178"/>
      <c r="P92" s="178"/>
      <c r="Q92" s="179"/>
      <c r="R92" s="17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</row>
    <row r="93" spans="1:61" s="188" customFormat="1" ht="24.75" customHeight="1">
      <c r="A93" s="180"/>
      <c r="B93" s="162" t="s">
        <v>249</v>
      </c>
      <c r="C93" s="135"/>
      <c r="D93" s="163" t="s">
        <v>46</v>
      </c>
      <c r="E93" s="164">
        <f>E94</f>
        <v>200</v>
      </c>
      <c r="F93" s="164">
        <f>F94</f>
        <v>200</v>
      </c>
      <c r="G93" s="164">
        <f>G94</f>
        <v>0</v>
      </c>
      <c r="H93" s="164">
        <f>H94</f>
        <v>200</v>
      </c>
      <c r="I93" s="164">
        <f>I94</f>
        <v>0</v>
      </c>
      <c r="J93" s="164">
        <f>J94</f>
        <v>0</v>
      </c>
      <c r="K93" s="164">
        <f>K94</f>
        <v>0</v>
      </c>
      <c r="L93" s="164">
        <f>L94</f>
        <v>0</v>
      </c>
      <c r="M93" s="164">
        <f>M94</f>
        <v>0</v>
      </c>
      <c r="N93" s="164">
        <f>N94</f>
        <v>0</v>
      </c>
      <c r="O93" s="164">
        <f>O94</f>
        <v>0</v>
      </c>
      <c r="P93" s="164">
        <f>P94</f>
        <v>0</v>
      </c>
      <c r="Q93" s="164">
        <f>Q94</f>
        <v>0</v>
      </c>
      <c r="R93" s="164">
        <f>R94</f>
        <v>0</v>
      </c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</row>
    <row r="94" spans="1:61" s="140" customFormat="1" ht="24.75" customHeight="1">
      <c r="A94" s="168"/>
      <c r="B94" s="168"/>
      <c r="C94" s="169" t="s">
        <v>177</v>
      </c>
      <c r="D94" s="170" t="s">
        <v>167</v>
      </c>
      <c r="E94" s="171">
        <v>200</v>
      </c>
      <c r="F94" s="178">
        <v>200</v>
      </c>
      <c r="G94" s="178"/>
      <c r="H94" s="178">
        <v>200</v>
      </c>
      <c r="I94" s="178"/>
      <c r="J94" s="178"/>
      <c r="K94" s="179"/>
      <c r="L94" s="179"/>
      <c r="M94" s="178"/>
      <c r="N94" s="178"/>
      <c r="O94" s="178"/>
      <c r="P94" s="178"/>
      <c r="Q94" s="179"/>
      <c r="R94" s="17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</row>
    <row r="95" spans="1:61" s="167" customFormat="1" ht="24.75" customHeight="1">
      <c r="A95" s="162"/>
      <c r="B95" s="162" t="s">
        <v>250</v>
      </c>
      <c r="C95" s="135"/>
      <c r="D95" s="163" t="s">
        <v>251</v>
      </c>
      <c r="E95" s="164">
        <f>E96</f>
        <v>500</v>
      </c>
      <c r="F95" s="164">
        <f>F96</f>
        <v>500</v>
      </c>
      <c r="G95" s="164">
        <f>G96</f>
        <v>0</v>
      </c>
      <c r="H95" s="164">
        <f>H96</f>
        <v>500</v>
      </c>
      <c r="I95" s="164">
        <f>I96</f>
        <v>0</v>
      </c>
      <c r="J95" s="164">
        <f>J96</f>
        <v>0</v>
      </c>
      <c r="K95" s="164">
        <f>K96</f>
        <v>0</v>
      </c>
      <c r="L95" s="164">
        <f>L96</f>
        <v>0</v>
      </c>
      <c r="M95" s="164">
        <f>M96</f>
        <v>0</v>
      </c>
      <c r="N95" s="164">
        <f>N96</f>
        <v>0</v>
      </c>
      <c r="O95" s="164">
        <f>O96</f>
        <v>0</v>
      </c>
      <c r="P95" s="164">
        <f>P96</f>
        <v>0</v>
      </c>
      <c r="Q95" s="164">
        <f>Q96</f>
        <v>0</v>
      </c>
      <c r="R95" s="183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</row>
    <row r="96" spans="1:61" s="140" customFormat="1" ht="24.75" customHeight="1">
      <c r="A96" s="168"/>
      <c r="B96" s="168"/>
      <c r="C96" s="169" t="s">
        <v>177</v>
      </c>
      <c r="D96" s="170" t="s">
        <v>167</v>
      </c>
      <c r="E96" s="171">
        <v>500</v>
      </c>
      <c r="F96" s="178">
        <v>500</v>
      </c>
      <c r="G96" s="178"/>
      <c r="H96" s="178">
        <v>500</v>
      </c>
      <c r="I96" s="178"/>
      <c r="J96" s="178"/>
      <c r="K96" s="179"/>
      <c r="L96" s="179"/>
      <c r="M96" s="178"/>
      <c r="N96" s="178"/>
      <c r="O96" s="178"/>
      <c r="P96" s="178"/>
      <c r="Q96" s="179"/>
      <c r="R96" s="17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</row>
    <row r="97" spans="1:61" s="161" customFormat="1" ht="24.75" customHeight="1">
      <c r="A97" s="155" t="s">
        <v>252</v>
      </c>
      <c r="B97" s="155"/>
      <c r="C97" s="156"/>
      <c r="D97" s="157" t="s">
        <v>253</v>
      </c>
      <c r="E97" s="158">
        <f>SUM(E98)</f>
        <v>600000</v>
      </c>
      <c r="F97" s="158">
        <f>SUM(F98)</f>
        <v>600000</v>
      </c>
      <c r="G97" s="158">
        <f>SUM(G98)</f>
        <v>0</v>
      </c>
      <c r="H97" s="158">
        <f>SUM(H98)</f>
        <v>0</v>
      </c>
      <c r="I97" s="158">
        <f>SUM(I98)</f>
        <v>0</v>
      </c>
      <c r="J97" s="158">
        <f>SUM(J98)</f>
        <v>0</v>
      </c>
      <c r="K97" s="158">
        <f>SUM(K98)</f>
        <v>0</v>
      </c>
      <c r="L97" s="158">
        <f>SUM(L98)</f>
        <v>0</v>
      </c>
      <c r="M97" s="158">
        <f>SUM(M98)</f>
        <v>600000</v>
      </c>
      <c r="N97" s="158">
        <f>SUM(N98)</f>
        <v>0</v>
      </c>
      <c r="O97" s="158">
        <f>SUM(O98)</f>
        <v>0</v>
      </c>
      <c r="P97" s="158">
        <f>SUM(P98)</f>
        <v>0</v>
      </c>
      <c r="Q97" s="158">
        <f>SUM(Q98)</f>
        <v>0</v>
      </c>
      <c r="R97" s="181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</row>
    <row r="98" spans="1:61" s="167" customFormat="1" ht="24.75" customHeight="1">
      <c r="A98" s="162"/>
      <c r="B98" s="162" t="s">
        <v>254</v>
      </c>
      <c r="C98" s="135"/>
      <c r="D98" s="163" t="s">
        <v>255</v>
      </c>
      <c r="E98" s="164">
        <v>600000</v>
      </c>
      <c r="F98" s="182">
        <v>600000</v>
      </c>
      <c r="G98" s="182"/>
      <c r="H98" s="182"/>
      <c r="I98" s="182"/>
      <c r="J98" s="182"/>
      <c r="K98" s="183"/>
      <c r="L98" s="183"/>
      <c r="M98" s="182">
        <v>600000</v>
      </c>
      <c r="N98" s="182"/>
      <c r="O98" s="182"/>
      <c r="P98" s="182"/>
      <c r="Q98" s="183"/>
      <c r="R98" s="183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</row>
    <row r="99" spans="1:61" s="140" customFormat="1" ht="24.75" customHeight="1">
      <c r="A99" s="168"/>
      <c r="B99" s="168"/>
      <c r="C99" s="169" t="s">
        <v>256</v>
      </c>
      <c r="D99" s="170" t="s">
        <v>257</v>
      </c>
      <c r="E99" s="171">
        <v>600000</v>
      </c>
      <c r="F99" s="203">
        <v>600000</v>
      </c>
      <c r="G99" s="178"/>
      <c r="H99" s="178"/>
      <c r="I99" s="178"/>
      <c r="J99" s="178"/>
      <c r="K99" s="179"/>
      <c r="L99" s="179"/>
      <c r="M99" s="178">
        <v>600000</v>
      </c>
      <c r="N99" s="178"/>
      <c r="O99" s="178"/>
      <c r="P99" s="178"/>
      <c r="Q99" s="179"/>
      <c r="R99" s="17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</row>
    <row r="100" spans="1:61" s="161" customFormat="1" ht="24.75" customHeight="1">
      <c r="A100" s="155" t="s">
        <v>258</v>
      </c>
      <c r="B100" s="155"/>
      <c r="C100" s="156"/>
      <c r="D100" s="157" t="s">
        <v>84</v>
      </c>
      <c r="E100" s="158">
        <f>E101</f>
        <v>92202</v>
      </c>
      <c r="F100" s="158">
        <f>F101</f>
        <v>92202</v>
      </c>
      <c r="G100" s="158">
        <f>G101</f>
        <v>92202</v>
      </c>
      <c r="H100" s="158">
        <f>H101</f>
        <v>0</v>
      </c>
      <c r="I100" s="158">
        <f>I101</f>
        <v>0</v>
      </c>
      <c r="J100" s="158">
        <f>J101</f>
        <v>0</v>
      </c>
      <c r="K100" s="158">
        <f>K101</f>
        <v>0</v>
      </c>
      <c r="L100" s="158">
        <f>L101</f>
        <v>0</v>
      </c>
      <c r="M100" s="158">
        <f>M101</f>
        <v>0</v>
      </c>
      <c r="N100" s="158">
        <f>N101</f>
        <v>0</v>
      </c>
      <c r="O100" s="158">
        <f>O101</f>
        <v>0</v>
      </c>
      <c r="P100" s="158">
        <f>P101</f>
        <v>0</v>
      </c>
      <c r="Q100" s="181"/>
      <c r="R100" s="181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</row>
    <row r="101" spans="1:61" s="167" customFormat="1" ht="24.75" customHeight="1">
      <c r="A101" s="162"/>
      <c r="B101" s="162" t="s">
        <v>259</v>
      </c>
      <c r="C101" s="135"/>
      <c r="D101" s="163" t="s">
        <v>260</v>
      </c>
      <c r="E101" s="164">
        <f>SUM(F102)</f>
        <v>92202</v>
      </c>
      <c r="F101" s="164">
        <v>92202</v>
      </c>
      <c r="G101" s="164">
        <f>SUM(H102)</f>
        <v>92202</v>
      </c>
      <c r="H101" s="164">
        <f>SUM(I102)</f>
        <v>0</v>
      </c>
      <c r="I101" s="164">
        <f>SUM(J102)</f>
        <v>0</v>
      </c>
      <c r="J101" s="164">
        <f>SUM(K102)</f>
        <v>0</v>
      </c>
      <c r="K101" s="164">
        <f>SUM(L102)</f>
        <v>0</v>
      </c>
      <c r="L101" s="164">
        <f>SUM(M102)</f>
        <v>0</v>
      </c>
      <c r="M101" s="164">
        <f>SUM(N102)</f>
        <v>0</v>
      </c>
      <c r="N101" s="182"/>
      <c r="O101" s="182"/>
      <c r="P101" s="182"/>
      <c r="Q101" s="183"/>
      <c r="R101" s="183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</row>
    <row r="102" spans="1:61" s="140" customFormat="1" ht="24.75" customHeight="1">
      <c r="A102" s="168"/>
      <c r="B102" s="168"/>
      <c r="C102" s="169" t="s">
        <v>261</v>
      </c>
      <c r="D102" s="170" t="s">
        <v>262</v>
      </c>
      <c r="E102" s="171">
        <v>92202</v>
      </c>
      <c r="F102" s="178">
        <v>92202</v>
      </c>
      <c r="G102" s="178"/>
      <c r="H102" s="178">
        <v>92202</v>
      </c>
      <c r="I102" s="178"/>
      <c r="J102" s="178"/>
      <c r="K102" s="179"/>
      <c r="L102" s="179"/>
      <c r="M102" s="178"/>
      <c r="N102" s="178"/>
      <c r="O102" s="178"/>
      <c r="P102" s="178"/>
      <c r="Q102" s="179"/>
      <c r="R102" s="17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</row>
    <row r="103" spans="1:61" s="161" customFormat="1" ht="24.75" customHeight="1">
      <c r="A103" s="155" t="s">
        <v>263</v>
      </c>
      <c r="B103" s="155"/>
      <c r="C103" s="156"/>
      <c r="D103" s="157" t="s">
        <v>93</v>
      </c>
      <c r="E103" s="158">
        <f>E104+E121+E127+E147+E162+E172+E184+E189</f>
        <v>9221921</v>
      </c>
      <c r="F103" s="158">
        <f>F104+F121+F127+F147+F162+F172+F184+F189</f>
        <v>8521921</v>
      </c>
      <c r="G103" s="158">
        <f>G104+G121+G127+G147+G162+G172+G184+G189</f>
        <v>6728569</v>
      </c>
      <c r="H103" s="158">
        <f>H104+H121+H127+H147+H162+H172+H184+H189</f>
        <v>1033829</v>
      </c>
      <c r="I103" s="158">
        <f>I104+I121+I127+I147+I162+I172+I184+I189</f>
        <v>46900</v>
      </c>
      <c r="J103" s="158">
        <f>J104+J121+J127+J147+J162+J172+J184+J189</f>
        <v>712623</v>
      </c>
      <c r="K103" s="158">
        <f>K104+K121+K127+K147+K162+K172+K184+K189</f>
        <v>0</v>
      </c>
      <c r="L103" s="158">
        <f>L104+L121+L127+L147+L162+L172+L184+L189</f>
        <v>0</v>
      </c>
      <c r="M103" s="158">
        <f>M104+M121+M127+M147+M162+M172+M184+M189</f>
        <v>0</v>
      </c>
      <c r="N103" s="158">
        <f>N104+N121+N127+N147+N162+N172+N184+N189</f>
        <v>700000</v>
      </c>
      <c r="O103" s="158">
        <f>O104+O121+O127+O147+O162+O172+O184+O189</f>
        <v>479000</v>
      </c>
      <c r="P103" s="158">
        <f>P104+P121+P127+P147+P162+P172+P184+P189</f>
        <v>221000</v>
      </c>
      <c r="Q103" s="158">
        <f>Q104+Q121+Q127+Q147+Q162+Q172+Q184+Q189</f>
        <v>0</v>
      </c>
      <c r="R103" s="158">
        <f>R104+R121+R127+R147+R162+R172+R184+R189</f>
        <v>0</v>
      </c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</row>
    <row r="104" spans="1:61" s="167" customFormat="1" ht="24.75" customHeight="1">
      <c r="A104" s="162"/>
      <c r="B104" s="162" t="s">
        <v>264</v>
      </c>
      <c r="C104" s="135"/>
      <c r="D104" s="163" t="s">
        <v>94</v>
      </c>
      <c r="E104" s="164">
        <f>SUM(E105:E120)</f>
        <v>4532149</v>
      </c>
      <c r="F104" s="182">
        <f>SUM(F105:F120)</f>
        <v>4532149</v>
      </c>
      <c r="G104" s="182">
        <f>SUM(G107:G120)</f>
        <v>3767193</v>
      </c>
      <c r="H104" s="182">
        <f>SUM(H105:H120)</f>
        <v>382840</v>
      </c>
      <c r="I104" s="182">
        <f>SUM(I105:I115)</f>
        <v>8500</v>
      </c>
      <c r="J104" s="182">
        <f>SUM(J105:J120)</f>
        <v>373616</v>
      </c>
      <c r="K104" s="183"/>
      <c r="L104" s="183"/>
      <c r="M104" s="182"/>
      <c r="N104" s="182"/>
      <c r="O104" s="182"/>
      <c r="P104" s="182"/>
      <c r="Q104" s="183"/>
      <c r="R104" s="183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</row>
    <row r="105" spans="1:61" s="140" customFormat="1" ht="24.75" customHeight="1">
      <c r="A105" s="168"/>
      <c r="B105" s="168"/>
      <c r="C105" s="169" t="s">
        <v>265</v>
      </c>
      <c r="D105" s="170" t="s">
        <v>207</v>
      </c>
      <c r="E105" s="171">
        <v>195210</v>
      </c>
      <c r="F105" s="178">
        <v>195210</v>
      </c>
      <c r="G105" s="178"/>
      <c r="H105" s="178"/>
      <c r="I105" s="178"/>
      <c r="J105" s="178">
        <v>195210</v>
      </c>
      <c r="K105" s="179"/>
      <c r="L105" s="179"/>
      <c r="M105" s="178"/>
      <c r="N105" s="178"/>
      <c r="O105" s="178"/>
      <c r="P105" s="178"/>
      <c r="Q105" s="179"/>
      <c r="R105" s="17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</row>
    <row r="106" spans="1:61" s="140" customFormat="1" ht="24.75" customHeight="1">
      <c r="A106" s="168"/>
      <c r="B106" s="168"/>
      <c r="C106" s="169">
        <v>2310</v>
      </c>
      <c r="D106" s="170" t="s">
        <v>266</v>
      </c>
      <c r="E106" s="171">
        <v>8500</v>
      </c>
      <c r="F106" s="178">
        <v>8500</v>
      </c>
      <c r="G106" s="178"/>
      <c r="H106" s="178"/>
      <c r="I106" s="178">
        <v>8500</v>
      </c>
      <c r="J106" s="178"/>
      <c r="K106" s="179"/>
      <c r="L106" s="179"/>
      <c r="M106" s="178"/>
      <c r="N106" s="178"/>
      <c r="O106" s="178"/>
      <c r="P106" s="178"/>
      <c r="Q106" s="179"/>
      <c r="R106" s="17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</row>
    <row r="107" spans="1:61" s="140" customFormat="1" ht="24.75" customHeight="1">
      <c r="A107" s="168"/>
      <c r="B107" s="168"/>
      <c r="C107" s="169" t="s">
        <v>191</v>
      </c>
      <c r="D107" s="170" t="s">
        <v>192</v>
      </c>
      <c r="E107" s="171">
        <v>2890500</v>
      </c>
      <c r="F107" s="203">
        <v>2890500</v>
      </c>
      <c r="G107" s="203">
        <v>2890500</v>
      </c>
      <c r="H107" s="178"/>
      <c r="I107" s="178"/>
      <c r="J107" s="178"/>
      <c r="K107" s="179"/>
      <c r="L107" s="179"/>
      <c r="M107" s="178"/>
      <c r="N107" s="178"/>
      <c r="O107" s="178"/>
      <c r="P107" s="178"/>
      <c r="Q107" s="179"/>
      <c r="R107" s="17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</row>
    <row r="108" spans="1:61" s="140" customFormat="1" ht="24.75" customHeight="1">
      <c r="A108" s="168"/>
      <c r="B108" s="168"/>
      <c r="C108" s="169" t="s">
        <v>193</v>
      </c>
      <c r="D108" s="170" t="s">
        <v>194</v>
      </c>
      <c r="E108" s="171">
        <v>230416</v>
      </c>
      <c r="F108" s="203">
        <v>230416</v>
      </c>
      <c r="G108" s="203">
        <v>230416</v>
      </c>
      <c r="H108" s="178"/>
      <c r="I108" s="178"/>
      <c r="J108" s="178"/>
      <c r="K108" s="179"/>
      <c r="L108" s="179"/>
      <c r="M108" s="178"/>
      <c r="N108" s="178"/>
      <c r="O108" s="178"/>
      <c r="P108" s="178"/>
      <c r="Q108" s="179"/>
      <c r="R108" s="17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</row>
    <row r="109" spans="1:61" s="140" customFormat="1" ht="24.75" customHeight="1">
      <c r="A109" s="168"/>
      <c r="B109" s="168"/>
      <c r="C109" s="169" t="s">
        <v>195</v>
      </c>
      <c r="D109" s="170" t="s">
        <v>196</v>
      </c>
      <c r="E109" s="171">
        <v>565978</v>
      </c>
      <c r="F109" s="203">
        <v>565978</v>
      </c>
      <c r="G109" s="203">
        <v>565978</v>
      </c>
      <c r="H109" s="178"/>
      <c r="I109" s="178"/>
      <c r="J109" s="178"/>
      <c r="K109" s="179"/>
      <c r="L109" s="179"/>
      <c r="M109" s="178"/>
      <c r="N109" s="178"/>
      <c r="O109" s="178"/>
      <c r="P109" s="178"/>
      <c r="Q109" s="179"/>
      <c r="R109" s="17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</row>
    <row r="110" spans="1:61" s="140" customFormat="1" ht="24.75" customHeight="1">
      <c r="A110" s="168"/>
      <c r="B110" s="168"/>
      <c r="C110" s="169" t="s">
        <v>197</v>
      </c>
      <c r="D110" s="170" t="s">
        <v>198</v>
      </c>
      <c r="E110" s="171">
        <v>80299</v>
      </c>
      <c r="F110" s="178">
        <v>80299</v>
      </c>
      <c r="G110" s="178">
        <v>80299</v>
      </c>
      <c r="H110" s="178"/>
      <c r="I110" s="178"/>
      <c r="J110" s="178"/>
      <c r="K110" s="179"/>
      <c r="L110" s="179"/>
      <c r="M110" s="178"/>
      <c r="N110" s="178"/>
      <c r="O110" s="178"/>
      <c r="P110" s="178"/>
      <c r="Q110" s="179"/>
      <c r="R110" s="17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</row>
    <row r="111" spans="1:61" s="140" customFormat="1" ht="24.75" customHeight="1">
      <c r="A111" s="168"/>
      <c r="B111" s="168"/>
      <c r="C111" s="169" t="s">
        <v>203</v>
      </c>
      <c r="D111" s="170" t="s">
        <v>204</v>
      </c>
      <c r="E111" s="171">
        <v>124500</v>
      </c>
      <c r="F111" s="178">
        <v>124500</v>
      </c>
      <c r="G111" s="178"/>
      <c r="H111" s="178">
        <v>124500</v>
      </c>
      <c r="I111" s="178"/>
      <c r="J111" s="178"/>
      <c r="K111" s="179"/>
      <c r="L111" s="179"/>
      <c r="M111" s="178"/>
      <c r="N111" s="178"/>
      <c r="O111" s="178"/>
      <c r="P111" s="178"/>
      <c r="Q111" s="179"/>
      <c r="R111" s="17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</row>
    <row r="112" spans="1:61" s="140" customFormat="1" ht="24.75" customHeight="1">
      <c r="A112" s="168"/>
      <c r="B112" s="208"/>
      <c r="C112" s="169" t="s">
        <v>267</v>
      </c>
      <c r="D112" s="170" t="s">
        <v>268</v>
      </c>
      <c r="E112" s="171">
        <v>5000</v>
      </c>
      <c r="F112" s="178">
        <v>5000</v>
      </c>
      <c r="G112" s="178"/>
      <c r="H112" s="178">
        <v>5000</v>
      </c>
      <c r="I112" s="178"/>
      <c r="J112" s="178"/>
      <c r="K112" s="179"/>
      <c r="L112" s="179"/>
      <c r="M112" s="178"/>
      <c r="N112" s="178"/>
      <c r="O112" s="178"/>
      <c r="P112" s="178"/>
      <c r="Q112" s="179"/>
      <c r="R112" s="17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</row>
    <row r="113" spans="1:61" s="140" customFormat="1" ht="24.75" customHeight="1">
      <c r="A113" s="168"/>
      <c r="B113" s="168"/>
      <c r="C113" s="169" t="s">
        <v>175</v>
      </c>
      <c r="D113" s="170" t="s">
        <v>176</v>
      </c>
      <c r="E113" s="171">
        <v>192000</v>
      </c>
      <c r="F113" s="178">
        <v>192000</v>
      </c>
      <c r="G113" s="178"/>
      <c r="H113" s="178">
        <v>192000</v>
      </c>
      <c r="I113" s="178"/>
      <c r="J113" s="178"/>
      <c r="K113" s="179"/>
      <c r="L113" s="179"/>
      <c r="M113" s="178"/>
      <c r="N113" s="178"/>
      <c r="O113" s="178"/>
      <c r="P113" s="178"/>
      <c r="Q113" s="179"/>
      <c r="R113" s="17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</row>
    <row r="114" spans="1:61" s="140" customFormat="1" ht="24.75" customHeight="1">
      <c r="A114" s="168"/>
      <c r="B114" s="168"/>
      <c r="C114" s="169" t="s">
        <v>212</v>
      </c>
      <c r="D114" s="170" t="s">
        <v>213</v>
      </c>
      <c r="E114" s="171">
        <v>2600</v>
      </c>
      <c r="F114" s="178">
        <v>2600</v>
      </c>
      <c r="G114" s="178"/>
      <c r="H114" s="178">
        <v>2600</v>
      </c>
      <c r="I114" s="178"/>
      <c r="J114" s="178"/>
      <c r="K114" s="179"/>
      <c r="L114" s="179"/>
      <c r="M114" s="178"/>
      <c r="N114" s="178"/>
      <c r="O114" s="178"/>
      <c r="P114" s="178"/>
      <c r="Q114" s="179"/>
      <c r="R114" s="17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</row>
    <row r="115" spans="1:61" s="140" customFormat="1" ht="24.75" customHeight="1">
      <c r="A115" s="168"/>
      <c r="B115" s="168"/>
      <c r="C115" s="169" t="s">
        <v>177</v>
      </c>
      <c r="D115" s="170" t="s">
        <v>167</v>
      </c>
      <c r="E115" s="171">
        <v>39400</v>
      </c>
      <c r="F115" s="178">
        <v>39400</v>
      </c>
      <c r="G115" s="178"/>
      <c r="H115" s="178">
        <v>39400</v>
      </c>
      <c r="I115" s="178"/>
      <c r="J115" s="178"/>
      <c r="K115" s="179"/>
      <c r="L115" s="179"/>
      <c r="M115" s="178"/>
      <c r="N115" s="178"/>
      <c r="O115" s="178"/>
      <c r="P115" s="178"/>
      <c r="Q115" s="179"/>
      <c r="R115" s="17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</row>
    <row r="116" spans="1:61" s="140" customFormat="1" ht="24.75" customHeight="1">
      <c r="A116" s="168"/>
      <c r="B116" s="168"/>
      <c r="C116" s="169" t="s">
        <v>214</v>
      </c>
      <c r="D116" s="170" t="s">
        <v>269</v>
      </c>
      <c r="E116" s="171">
        <v>2700</v>
      </c>
      <c r="F116" s="178">
        <v>2700</v>
      </c>
      <c r="G116" s="178"/>
      <c r="H116" s="178">
        <v>2700</v>
      </c>
      <c r="I116" s="178"/>
      <c r="J116" s="178"/>
      <c r="K116" s="179"/>
      <c r="L116" s="179"/>
      <c r="M116" s="178"/>
      <c r="N116" s="178"/>
      <c r="O116" s="178"/>
      <c r="P116" s="178"/>
      <c r="Q116" s="179"/>
      <c r="R116" s="17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</row>
    <row r="117" spans="1:61" s="140" customFormat="1" ht="24.75" customHeight="1">
      <c r="A117" s="168"/>
      <c r="B117" s="168"/>
      <c r="C117" s="169" t="s">
        <v>218</v>
      </c>
      <c r="D117" s="170" t="s">
        <v>219</v>
      </c>
      <c r="E117" s="171">
        <v>9450</v>
      </c>
      <c r="F117" s="178">
        <v>9450</v>
      </c>
      <c r="G117" s="178"/>
      <c r="H117" s="178">
        <v>9450</v>
      </c>
      <c r="I117" s="178"/>
      <c r="J117" s="178"/>
      <c r="K117" s="179"/>
      <c r="L117" s="179"/>
      <c r="M117" s="178"/>
      <c r="N117" s="178"/>
      <c r="O117" s="178"/>
      <c r="P117" s="178"/>
      <c r="Q117" s="179"/>
      <c r="R117" s="17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</row>
    <row r="118" spans="1:61" s="140" customFormat="1" ht="24.75" customHeight="1">
      <c r="A118" s="168"/>
      <c r="B118" s="168"/>
      <c r="C118" s="169" t="s">
        <v>220</v>
      </c>
      <c r="D118" s="170" t="s">
        <v>221</v>
      </c>
      <c r="E118" s="171">
        <v>3890</v>
      </c>
      <c r="F118" s="178">
        <v>3890</v>
      </c>
      <c r="G118" s="178"/>
      <c r="H118" s="178">
        <v>3890</v>
      </c>
      <c r="I118" s="178"/>
      <c r="J118" s="178"/>
      <c r="K118" s="179"/>
      <c r="L118" s="179"/>
      <c r="M118" s="178"/>
      <c r="N118" s="178"/>
      <c r="O118" s="178"/>
      <c r="P118" s="178"/>
      <c r="Q118" s="179"/>
      <c r="R118" s="17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</row>
    <row r="119" spans="1:61" s="140" customFormat="1" ht="24.75" customHeight="1">
      <c r="A119" s="168"/>
      <c r="B119" s="168"/>
      <c r="C119" s="169" t="s">
        <v>223</v>
      </c>
      <c r="D119" s="170" t="s">
        <v>224</v>
      </c>
      <c r="E119" s="171">
        <v>178406</v>
      </c>
      <c r="F119" s="178">
        <v>178406</v>
      </c>
      <c r="G119" s="178"/>
      <c r="H119" s="178"/>
      <c r="I119" s="178"/>
      <c r="J119" s="178">
        <v>178406</v>
      </c>
      <c r="K119" s="179"/>
      <c r="L119" s="179"/>
      <c r="M119" s="178"/>
      <c r="N119" s="178"/>
      <c r="O119" s="178"/>
      <c r="P119" s="178"/>
      <c r="Q119" s="179"/>
      <c r="R119" s="17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</row>
    <row r="120" spans="1:61" s="140" customFormat="1" ht="24.75" customHeight="1">
      <c r="A120" s="168"/>
      <c r="B120" s="168"/>
      <c r="C120" s="169">
        <v>4430</v>
      </c>
      <c r="D120" s="170" t="s">
        <v>180</v>
      </c>
      <c r="E120" s="171">
        <v>3300</v>
      </c>
      <c r="F120" s="178">
        <v>3300</v>
      </c>
      <c r="G120" s="178"/>
      <c r="H120" s="178">
        <v>3300</v>
      </c>
      <c r="I120" s="178"/>
      <c r="J120" s="178"/>
      <c r="K120" s="179"/>
      <c r="L120" s="179"/>
      <c r="M120" s="178"/>
      <c r="N120" s="178"/>
      <c r="O120" s="178"/>
      <c r="P120" s="178"/>
      <c r="Q120" s="179"/>
      <c r="R120" s="17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</row>
    <row r="121" spans="1:61" s="167" customFormat="1" ht="24.75" customHeight="1">
      <c r="A121" s="162"/>
      <c r="B121" s="162" t="s">
        <v>270</v>
      </c>
      <c r="C121" s="135"/>
      <c r="D121" s="163" t="s">
        <v>271</v>
      </c>
      <c r="E121" s="164">
        <f>SUM(E122:E126)</f>
        <v>362224</v>
      </c>
      <c r="F121" s="182">
        <f>SUM(F122:F126)</f>
        <v>362224</v>
      </c>
      <c r="G121" s="182">
        <f>SUM(G122:G126)</f>
        <v>345269</v>
      </c>
      <c r="H121" s="182"/>
      <c r="I121" s="182"/>
      <c r="J121" s="182">
        <f>SUM(J122:J126)</f>
        <v>16955</v>
      </c>
      <c r="K121" s="183"/>
      <c r="L121" s="183"/>
      <c r="M121" s="182"/>
      <c r="N121" s="182"/>
      <c r="O121" s="182"/>
      <c r="P121" s="182"/>
      <c r="Q121" s="183"/>
      <c r="R121" s="183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</row>
    <row r="122" spans="1:61" s="140" customFormat="1" ht="24.75" customHeight="1">
      <c r="A122" s="168"/>
      <c r="B122" s="168"/>
      <c r="C122" s="169" t="s">
        <v>265</v>
      </c>
      <c r="D122" s="170" t="s">
        <v>207</v>
      </c>
      <c r="E122" s="171">
        <v>16955</v>
      </c>
      <c r="F122" s="178">
        <v>16955</v>
      </c>
      <c r="G122" s="178"/>
      <c r="H122" s="178"/>
      <c r="I122" s="178"/>
      <c r="J122" s="178">
        <v>16955</v>
      </c>
      <c r="K122" s="179"/>
      <c r="L122" s="179"/>
      <c r="M122" s="178"/>
      <c r="N122" s="178"/>
      <c r="O122" s="178"/>
      <c r="P122" s="178"/>
      <c r="Q122" s="179"/>
      <c r="R122" s="17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</row>
    <row r="123" spans="1:61" s="140" customFormat="1" ht="24.75" customHeight="1">
      <c r="A123" s="168"/>
      <c r="B123" s="168"/>
      <c r="C123" s="169" t="s">
        <v>191</v>
      </c>
      <c r="D123" s="170" t="s">
        <v>192</v>
      </c>
      <c r="E123" s="171">
        <v>262254</v>
      </c>
      <c r="F123" s="178">
        <v>262254</v>
      </c>
      <c r="G123" s="178">
        <v>262254</v>
      </c>
      <c r="H123" s="178"/>
      <c r="I123" s="178"/>
      <c r="J123" s="178"/>
      <c r="K123" s="179"/>
      <c r="L123" s="179"/>
      <c r="M123" s="178"/>
      <c r="N123" s="178"/>
      <c r="O123" s="178"/>
      <c r="P123" s="178"/>
      <c r="Q123" s="179"/>
      <c r="R123" s="17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</row>
    <row r="124" spans="1:61" s="140" customFormat="1" ht="24.75" customHeight="1">
      <c r="A124" s="168"/>
      <c r="B124" s="168"/>
      <c r="C124" s="169" t="s">
        <v>193</v>
      </c>
      <c r="D124" s="170" t="s">
        <v>194</v>
      </c>
      <c r="E124" s="171">
        <v>23753</v>
      </c>
      <c r="F124" s="178">
        <v>23753</v>
      </c>
      <c r="G124" s="178">
        <v>23753</v>
      </c>
      <c r="H124" s="178"/>
      <c r="I124" s="178"/>
      <c r="J124" s="178"/>
      <c r="K124" s="179"/>
      <c r="L124" s="179"/>
      <c r="M124" s="178"/>
      <c r="N124" s="178"/>
      <c r="O124" s="178"/>
      <c r="P124" s="178"/>
      <c r="Q124" s="179"/>
      <c r="R124" s="17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</row>
    <row r="125" spans="1:61" s="140" customFormat="1" ht="24.75" customHeight="1">
      <c r="A125" s="168"/>
      <c r="B125" s="168"/>
      <c r="C125" s="169" t="s">
        <v>195</v>
      </c>
      <c r="D125" s="170" t="s">
        <v>196</v>
      </c>
      <c r="E125" s="171">
        <v>51876</v>
      </c>
      <c r="F125" s="178">
        <v>51876</v>
      </c>
      <c r="G125" s="178">
        <v>51876</v>
      </c>
      <c r="H125" s="178"/>
      <c r="I125" s="178"/>
      <c r="J125" s="178"/>
      <c r="K125" s="179"/>
      <c r="L125" s="179"/>
      <c r="M125" s="178"/>
      <c r="N125" s="178"/>
      <c r="O125" s="178"/>
      <c r="P125" s="178"/>
      <c r="Q125" s="179"/>
      <c r="R125" s="17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</row>
    <row r="126" spans="1:61" s="140" customFormat="1" ht="24.75" customHeight="1">
      <c r="A126" s="168"/>
      <c r="B126" s="168"/>
      <c r="C126" s="169" t="s">
        <v>197</v>
      </c>
      <c r="D126" s="170" t="s">
        <v>198</v>
      </c>
      <c r="E126" s="171">
        <v>7386</v>
      </c>
      <c r="F126" s="178">
        <v>7386</v>
      </c>
      <c r="G126" s="178">
        <v>7386</v>
      </c>
      <c r="H126" s="178"/>
      <c r="I126" s="178"/>
      <c r="J126" s="178"/>
      <c r="K126" s="179"/>
      <c r="L126" s="179"/>
      <c r="M126" s="178"/>
      <c r="N126" s="178"/>
      <c r="O126" s="178"/>
      <c r="P126" s="178"/>
      <c r="Q126" s="179"/>
      <c r="R126" s="17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</row>
    <row r="127" spans="1:61" s="167" customFormat="1" ht="24.75" customHeight="1">
      <c r="A127" s="162"/>
      <c r="B127" s="162" t="s">
        <v>272</v>
      </c>
      <c r="C127" s="135"/>
      <c r="D127" s="163" t="s">
        <v>97</v>
      </c>
      <c r="E127" s="164">
        <f>SUM(E128:E146)</f>
        <v>1590417</v>
      </c>
      <c r="F127" s="164">
        <f>SUM(F128:F146)</f>
        <v>890417</v>
      </c>
      <c r="G127" s="164">
        <f>SUM(G128:G146)</f>
        <v>674406</v>
      </c>
      <c r="H127" s="164">
        <f>SUM(H128:H146)</f>
        <v>121100</v>
      </c>
      <c r="I127" s="164">
        <f>SUM(I128:I146)</f>
        <v>38400</v>
      </c>
      <c r="J127" s="164">
        <f>SUM(J128:J146)</f>
        <v>56511</v>
      </c>
      <c r="K127" s="164">
        <f>SUM(K128:K146)</f>
        <v>0</v>
      </c>
      <c r="L127" s="164">
        <f>SUM(L128:L146)</f>
        <v>0</v>
      </c>
      <c r="M127" s="164">
        <f>SUM(M128:M146)</f>
        <v>0</v>
      </c>
      <c r="N127" s="164">
        <f>SUM(N128:N146)</f>
        <v>700000</v>
      </c>
      <c r="O127" s="164">
        <f>SUM(O128:O146)</f>
        <v>479000</v>
      </c>
      <c r="P127" s="164">
        <f>SUM(P128:P146)</f>
        <v>221000</v>
      </c>
      <c r="Q127" s="164">
        <f>SUM(Q128:Q146)</f>
        <v>0</v>
      </c>
      <c r="R127" s="183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</row>
    <row r="128" spans="1:61" s="140" customFormat="1" ht="24.75" customHeight="1">
      <c r="A128" s="168"/>
      <c r="B128" s="168"/>
      <c r="C128" s="169" t="s">
        <v>273</v>
      </c>
      <c r="D128" s="170" t="s">
        <v>266</v>
      </c>
      <c r="E128" s="171">
        <v>11400</v>
      </c>
      <c r="F128" s="178">
        <v>11400</v>
      </c>
      <c r="G128" s="178"/>
      <c r="H128" s="178"/>
      <c r="I128" s="178">
        <v>11400</v>
      </c>
      <c r="J128" s="178"/>
      <c r="K128" s="179"/>
      <c r="L128" s="179"/>
      <c r="M128" s="178"/>
      <c r="N128" s="178"/>
      <c r="O128" s="178"/>
      <c r="P128" s="178"/>
      <c r="Q128" s="179"/>
      <c r="R128" s="17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</row>
    <row r="129" spans="1:61" s="140" customFormat="1" ht="24.75" customHeight="1">
      <c r="A129" s="168"/>
      <c r="B129" s="168"/>
      <c r="C129" s="169">
        <v>2540</v>
      </c>
      <c r="D129" s="170" t="s">
        <v>274</v>
      </c>
      <c r="E129" s="171">
        <v>27000</v>
      </c>
      <c r="F129" s="178">
        <v>27000</v>
      </c>
      <c r="G129" s="178"/>
      <c r="H129" s="178"/>
      <c r="I129" s="178">
        <v>27000</v>
      </c>
      <c r="J129" s="178"/>
      <c r="K129" s="179"/>
      <c r="L129" s="179"/>
      <c r="M129" s="178"/>
      <c r="N129" s="178"/>
      <c r="O129" s="178"/>
      <c r="P129" s="178"/>
      <c r="Q129" s="179"/>
      <c r="R129" s="17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</row>
    <row r="130" spans="1:61" s="140" customFormat="1" ht="24.75" customHeight="1">
      <c r="A130" s="168"/>
      <c r="B130" s="168"/>
      <c r="C130" s="169" t="s">
        <v>265</v>
      </c>
      <c r="D130" s="170" t="s">
        <v>207</v>
      </c>
      <c r="E130" s="171">
        <v>26870</v>
      </c>
      <c r="F130" s="178">
        <v>26870</v>
      </c>
      <c r="G130" s="178"/>
      <c r="H130" s="178"/>
      <c r="I130" s="178"/>
      <c r="J130" s="178">
        <v>26870</v>
      </c>
      <c r="K130" s="179"/>
      <c r="L130" s="179"/>
      <c r="M130" s="178"/>
      <c r="N130" s="178"/>
      <c r="O130" s="178"/>
      <c r="P130" s="178"/>
      <c r="Q130" s="179"/>
      <c r="R130" s="17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</row>
    <row r="131" spans="1:61" s="140" customFormat="1" ht="24.75" customHeight="1">
      <c r="A131" s="168"/>
      <c r="B131" s="168"/>
      <c r="C131" s="169" t="s">
        <v>191</v>
      </c>
      <c r="D131" s="170" t="s">
        <v>192</v>
      </c>
      <c r="E131" s="171">
        <v>527130</v>
      </c>
      <c r="F131" s="203">
        <v>527130</v>
      </c>
      <c r="G131" s="203">
        <v>527130</v>
      </c>
      <c r="H131" s="178"/>
      <c r="I131" s="178"/>
      <c r="J131" s="178"/>
      <c r="K131" s="179"/>
      <c r="L131" s="179"/>
      <c r="M131" s="178"/>
      <c r="N131" s="178"/>
      <c r="O131" s="178"/>
      <c r="P131" s="178"/>
      <c r="Q131" s="179"/>
      <c r="R131" s="17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</row>
    <row r="132" spans="1:61" s="140" customFormat="1" ht="24.75" customHeight="1">
      <c r="A132" s="168"/>
      <c r="B132" s="168"/>
      <c r="C132" s="169" t="s">
        <v>193</v>
      </c>
      <c r="D132" s="170" t="s">
        <v>194</v>
      </c>
      <c r="E132" s="171">
        <v>38940</v>
      </c>
      <c r="F132" s="203">
        <v>38940</v>
      </c>
      <c r="G132" s="203">
        <v>38940</v>
      </c>
      <c r="H132" s="178"/>
      <c r="I132" s="178"/>
      <c r="J132" s="178"/>
      <c r="K132" s="179"/>
      <c r="L132" s="179"/>
      <c r="M132" s="178"/>
      <c r="N132" s="178"/>
      <c r="O132" s="178"/>
      <c r="P132" s="178"/>
      <c r="Q132" s="179"/>
      <c r="R132" s="17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</row>
    <row r="133" spans="1:61" s="140" customFormat="1" ht="24.75" customHeight="1">
      <c r="A133" s="168"/>
      <c r="B133" s="168"/>
      <c r="C133" s="169" t="s">
        <v>195</v>
      </c>
      <c r="D133" s="170" t="s">
        <v>196</v>
      </c>
      <c r="E133" s="171">
        <v>94759</v>
      </c>
      <c r="F133" s="203">
        <v>94759</v>
      </c>
      <c r="G133" s="203">
        <v>94759</v>
      </c>
      <c r="H133" s="178"/>
      <c r="I133" s="178"/>
      <c r="J133" s="178"/>
      <c r="K133" s="179"/>
      <c r="L133" s="179"/>
      <c r="M133" s="178"/>
      <c r="N133" s="178"/>
      <c r="O133" s="178"/>
      <c r="P133" s="178"/>
      <c r="Q133" s="179"/>
      <c r="R133" s="17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</row>
    <row r="134" spans="1:61" s="140" customFormat="1" ht="24.75" customHeight="1">
      <c r="A134" s="168"/>
      <c r="B134" s="168"/>
      <c r="C134" s="169" t="s">
        <v>197</v>
      </c>
      <c r="D134" s="170" t="s">
        <v>198</v>
      </c>
      <c r="E134" s="171">
        <v>13577</v>
      </c>
      <c r="F134" s="178">
        <v>13577</v>
      </c>
      <c r="G134" s="178">
        <v>13577</v>
      </c>
      <c r="H134" s="178"/>
      <c r="I134" s="178"/>
      <c r="J134" s="178"/>
      <c r="K134" s="179"/>
      <c r="L134" s="179"/>
      <c r="M134" s="178"/>
      <c r="N134" s="178"/>
      <c r="O134" s="178"/>
      <c r="P134" s="178"/>
      <c r="Q134" s="179"/>
      <c r="R134" s="17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</row>
    <row r="135" spans="1:61" s="140" customFormat="1" ht="24.75" customHeight="1">
      <c r="A135" s="168"/>
      <c r="B135" s="168"/>
      <c r="C135" s="169" t="s">
        <v>203</v>
      </c>
      <c r="D135" s="170" t="s">
        <v>204</v>
      </c>
      <c r="E135" s="171">
        <v>29000</v>
      </c>
      <c r="F135" s="178">
        <v>29000</v>
      </c>
      <c r="G135" s="178"/>
      <c r="H135" s="178">
        <v>29000</v>
      </c>
      <c r="I135" s="178"/>
      <c r="J135" s="178"/>
      <c r="K135" s="179"/>
      <c r="L135" s="179"/>
      <c r="M135" s="178"/>
      <c r="N135" s="178"/>
      <c r="O135" s="178"/>
      <c r="P135" s="178"/>
      <c r="Q135" s="179"/>
      <c r="R135" s="17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</row>
    <row r="136" spans="1:61" s="140" customFormat="1" ht="24.75" customHeight="1">
      <c r="A136" s="168"/>
      <c r="B136" s="168"/>
      <c r="C136" s="169" t="s">
        <v>275</v>
      </c>
      <c r="D136" s="170" t="s">
        <v>276</v>
      </c>
      <c r="E136" s="171">
        <v>57000</v>
      </c>
      <c r="F136" s="178">
        <v>57000</v>
      </c>
      <c r="G136" s="178"/>
      <c r="H136" s="178">
        <v>57000</v>
      </c>
      <c r="I136" s="178"/>
      <c r="J136" s="178"/>
      <c r="K136" s="179"/>
      <c r="L136" s="179"/>
      <c r="M136" s="178"/>
      <c r="N136" s="178"/>
      <c r="O136" s="178"/>
      <c r="P136" s="178"/>
      <c r="Q136" s="179"/>
      <c r="R136" s="17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</row>
    <row r="137" spans="1:61" s="140" customFormat="1" ht="24.75" customHeight="1">
      <c r="A137" s="168"/>
      <c r="B137" s="168"/>
      <c r="C137" s="169" t="s">
        <v>175</v>
      </c>
      <c r="D137" s="170" t="s">
        <v>176</v>
      </c>
      <c r="E137" s="171">
        <v>19000</v>
      </c>
      <c r="F137" s="178">
        <v>19000</v>
      </c>
      <c r="G137" s="178"/>
      <c r="H137" s="178">
        <v>19000</v>
      </c>
      <c r="I137" s="178"/>
      <c r="J137" s="178"/>
      <c r="K137" s="179"/>
      <c r="L137" s="179"/>
      <c r="M137" s="178"/>
      <c r="N137" s="178"/>
      <c r="O137" s="178"/>
      <c r="P137" s="178"/>
      <c r="Q137" s="179"/>
      <c r="R137" s="17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</row>
    <row r="138" spans="1:61" s="140" customFormat="1" ht="24.75" customHeight="1">
      <c r="A138" s="168"/>
      <c r="B138" s="168"/>
      <c r="C138" s="169" t="s">
        <v>212</v>
      </c>
      <c r="D138" s="170" t="s">
        <v>213</v>
      </c>
      <c r="E138" s="171">
        <v>600</v>
      </c>
      <c r="F138" s="178">
        <v>600</v>
      </c>
      <c r="G138" s="178"/>
      <c r="H138" s="178">
        <v>600</v>
      </c>
      <c r="I138" s="178"/>
      <c r="J138" s="178"/>
      <c r="K138" s="179"/>
      <c r="L138" s="179"/>
      <c r="M138" s="178"/>
      <c r="N138" s="178"/>
      <c r="O138" s="178"/>
      <c r="P138" s="178"/>
      <c r="Q138" s="179"/>
      <c r="R138" s="17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</row>
    <row r="139" spans="1:61" s="140" customFormat="1" ht="24.75" customHeight="1">
      <c r="A139" s="168"/>
      <c r="B139" s="168"/>
      <c r="C139" s="169" t="s">
        <v>177</v>
      </c>
      <c r="D139" s="170" t="s">
        <v>167</v>
      </c>
      <c r="E139" s="171">
        <v>12000</v>
      </c>
      <c r="F139" s="178">
        <v>12000</v>
      </c>
      <c r="G139" s="178"/>
      <c r="H139" s="178">
        <v>12000</v>
      </c>
      <c r="I139" s="178"/>
      <c r="J139" s="178"/>
      <c r="K139" s="179"/>
      <c r="L139" s="179"/>
      <c r="M139" s="178"/>
      <c r="N139" s="178"/>
      <c r="O139" s="178"/>
      <c r="P139" s="178"/>
      <c r="Q139" s="179"/>
      <c r="R139" s="17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</row>
    <row r="140" spans="1:61" s="140" customFormat="1" ht="24.75" customHeight="1">
      <c r="A140" s="168"/>
      <c r="B140" s="168"/>
      <c r="C140" s="169">
        <v>4350</v>
      </c>
      <c r="D140" s="170" t="s">
        <v>215</v>
      </c>
      <c r="E140" s="171">
        <v>600</v>
      </c>
      <c r="F140" s="178">
        <v>600</v>
      </c>
      <c r="G140" s="178"/>
      <c r="H140" s="178">
        <v>600</v>
      </c>
      <c r="I140" s="178"/>
      <c r="J140" s="178"/>
      <c r="K140" s="179"/>
      <c r="L140" s="179"/>
      <c r="M140" s="178"/>
      <c r="N140" s="178"/>
      <c r="O140" s="178"/>
      <c r="P140" s="178"/>
      <c r="Q140" s="179"/>
      <c r="R140" s="17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</row>
    <row r="141" spans="1:61" s="140" customFormat="1" ht="24.75" customHeight="1">
      <c r="A141" s="168"/>
      <c r="B141" s="168"/>
      <c r="C141" s="169" t="s">
        <v>218</v>
      </c>
      <c r="D141" s="170" t="s">
        <v>219</v>
      </c>
      <c r="E141" s="171">
        <v>1200</v>
      </c>
      <c r="F141" s="178">
        <v>1200</v>
      </c>
      <c r="G141" s="178"/>
      <c r="H141" s="178">
        <v>1200</v>
      </c>
      <c r="I141" s="178"/>
      <c r="J141" s="178"/>
      <c r="K141" s="179"/>
      <c r="L141" s="179"/>
      <c r="M141" s="178"/>
      <c r="N141" s="178"/>
      <c r="O141" s="178"/>
      <c r="P141" s="178"/>
      <c r="Q141" s="179"/>
      <c r="R141" s="17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</row>
    <row r="142" spans="1:61" s="140" customFormat="1" ht="24.75" customHeight="1">
      <c r="A142" s="168"/>
      <c r="B142" s="168"/>
      <c r="C142" s="169" t="s">
        <v>220</v>
      </c>
      <c r="D142" s="170" t="s">
        <v>221</v>
      </c>
      <c r="E142" s="171">
        <v>500</v>
      </c>
      <c r="F142" s="178">
        <v>500</v>
      </c>
      <c r="G142" s="178"/>
      <c r="H142" s="178">
        <v>500</v>
      </c>
      <c r="I142" s="178"/>
      <c r="J142" s="178"/>
      <c r="K142" s="179"/>
      <c r="L142" s="179"/>
      <c r="M142" s="178"/>
      <c r="N142" s="178"/>
      <c r="O142" s="178"/>
      <c r="P142" s="178"/>
      <c r="Q142" s="179"/>
      <c r="R142" s="17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</row>
    <row r="143" spans="1:61" s="140" customFormat="1" ht="24.75" customHeight="1">
      <c r="A143" s="168"/>
      <c r="B143" s="168"/>
      <c r="C143" s="169">
        <v>4430</v>
      </c>
      <c r="D143" s="170" t="s">
        <v>180</v>
      </c>
      <c r="E143" s="171">
        <v>1200</v>
      </c>
      <c r="F143" s="178">
        <v>1200</v>
      </c>
      <c r="G143" s="178"/>
      <c r="H143" s="178">
        <v>1200</v>
      </c>
      <c r="I143" s="178"/>
      <c r="J143" s="178"/>
      <c r="K143" s="179"/>
      <c r="L143" s="179"/>
      <c r="M143" s="178"/>
      <c r="N143" s="178"/>
      <c r="O143" s="178"/>
      <c r="P143" s="178"/>
      <c r="Q143" s="179"/>
      <c r="R143" s="17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</row>
    <row r="144" spans="1:61" s="140" customFormat="1" ht="24.75" customHeight="1">
      <c r="A144" s="168"/>
      <c r="B144" s="168"/>
      <c r="C144" s="169" t="s">
        <v>223</v>
      </c>
      <c r="D144" s="170" t="s">
        <v>224</v>
      </c>
      <c r="E144" s="171">
        <v>29641</v>
      </c>
      <c r="F144" s="178">
        <v>29641</v>
      </c>
      <c r="G144" s="178"/>
      <c r="H144" s="178"/>
      <c r="I144" s="178"/>
      <c r="J144" s="178">
        <v>29641</v>
      </c>
      <c r="K144" s="179"/>
      <c r="L144" s="179"/>
      <c r="M144" s="178"/>
      <c r="N144" s="178"/>
      <c r="O144" s="178"/>
      <c r="P144" s="178"/>
      <c r="Q144" s="179"/>
      <c r="R144" s="17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</row>
    <row r="145" spans="1:61" s="140" customFormat="1" ht="24.75" customHeight="1">
      <c r="A145" s="168"/>
      <c r="B145" s="168"/>
      <c r="C145" s="169">
        <v>6058</v>
      </c>
      <c r="D145" s="170" t="s">
        <v>152</v>
      </c>
      <c r="E145" s="171">
        <v>221000</v>
      </c>
      <c r="F145" s="178"/>
      <c r="G145" s="178"/>
      <c r="H145" s="178"/>
      <c r="I145" s="178"/>
      <c r="J145" s="178"/>
      <c r="K145" s="179"/>
      <c r="L145" s="179"/>
      <c r="M145" s="178"/>
      <c r="N145" s="178">
        <v>221000</v>
      </c>
      <c r="O145" s="178"/>
      <c r="P145" s="178">
        <v>221000</v>
      </c>
      <c r="Q145" s="179"/>
      <c r="R145" s="17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</row>
    <row r="146" spans="1:61" s="140" customFormat="1" ht="24.75" customHeight="1">
      <c r="A146" s="168"/>
      <c r="B146" s="168"/>
      <c r="C146" s="169">
        <v>6059</v>
      </c>
      <c r="D146" s="170" t="s">
        <v>152</v>
      </c>
      <c r="E146" s="171">
        <v>479000</v>
      </c>
      <c r="F146" s="178"/>
      <c r="G146" s="178"/>
      <c r="H146" s="178"/>
      <c r="I146" s="178"/>
      <c r="J146" s="178"/>
      <c r="K146" s="179"/>
      <c r="L146" s="179"/>
      <c r="M146" s="178"/>
      <c r="N146" s="203">
        <v>479000</v>
      </c>
      <c r="O146" s="203">
        <v>479000</v>
      </c>
      <c r="P146" s="206"/>
      <c r="Q146" s="179"/>
      <c r="R146" s="17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</row>
    <row r="147" spans="1:61" s="167" customFormat="1" ht="24.75" customHeight="1">
      <c r="A147" s="162"/>
      <c r="B147" s="162" t="s">
        <v>277</v>
      </c>
      <c r="C147" s="135" t="s">
        <v>278</v>
      </c>
      <c r="D147" s="163" t="s">
        <v>279</v>
      </c>
      <c r="E147" s="164">
        <f>SUM(E148:E161)</f>
        <v>1915024</v>
      </c>
      <c r="F147" s="182">
        <f>SUM(F148:F161)</f>
        <v>1915024</v>
      </c>
      <c r="G147" s="182">
        <f>SUM(G148:G161)</f>
        <v>1595467</v>
      </c>
      <c r="H147" s="182">
        <f>SUM(H148:H161)</f>
        <v>152300</v>
      </c>
      <c r="I147" s="182"/>
      <c r="J147" s="182">
        <f>SUM(J148:J161)</f>
        <v>167257</v>
      </c>
      <c r="K147" s="183"/>
      <c r="L147" s="183"/>
      <c r="M147" s="182"/>
      <c r="N147" s="182"/>
      <c r="O147" s="182"/>
      <c r="P147" s="182"/>
      <c r="Q147" s="183"/>
      <c r="R147" s="183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</row>
    <row r="148" spans="1:61" s="140" customFormat="1" ht="24.75" customHeight="1">
      <c r="A148" s="168"/>
      <c r="B148" s="168"/>
      <c r="C148" s="169" t="s">
        <v>265</v>
      </c>
      <c r="D148" s="170" t="s">
        <v>207</v>
      </c>
      <c r="E148" s="171">
        <v>93834</v>
      </c>
      <c r="F148" s="178">
        <v>93834</v>
      </c>
      <c r="G148" s="178"/>
      <c r="H148" s="178"/>
      <c r="I148" s="178"/>
      <c r="J148" s="178">
        <v>93834</v>
      </c>
      <c r="K148" s="179"/>
      <c r="L148" s="179"/>
      <c r="M148" s="178"/>
      <c r="N148" s="178"/>
      <c r="O148" s="178"/>
      <c r="P148" s="178"/>
      <c r="Q148" s="179"/>
      <c r="R148" s="17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</row>
    <row r="149" spans="1:61" s="140" customFormat="1" ht="24.75" customHeight="1">
      <c r="A149" s="168"/>
      <c r="B149" s="168"/>
      <c r="C149" s="169" t="s">
        <v>191</v>
      </c>
      <c r="D149" s="170" t="s">
        <v>192</v>
      </c>
      <c r="E149" s="171">
        <v>1219668</v>
      </c>
      <c r="F149" s="203">
        <v>1219668</v>
      </c>
      <c r="G149" s="203">
        <v>1219668</v>
      </c>
      <c r="H149" s="178"/>
      <c r="I149" s="178"/>
      <c r="J149" s="178"/>
      <c r="K149" s="179"/>
      <c r="L149" s="179"/>
      <c r="M149" s="178"/>
      <c r="N149" s="178"/>
      <c r="O149" s="178"/>
      <c r="P149" s="178"/>
      <c r="Q149" s="179"/>
      <c r="R149" s="17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</row>
    <row r="150" spans="1:61" s="140" customFormat="1" ht="24.75" customHeight="1">
      <c r="A150" s="168"/>
      <c r="B150" s="168"/>
      <c r="C150" s="169" t="s">
        <v>193</v>
      </c>
      <c r="D150" s="170" t="s">
        <v>194</v>
      </c>
      <c r="E150" s="171">
        <v>99673</v>
      </c>
      <c r="F150" s="178">
        <v>99673</v>
      </c>
      <c r="G150" s="178">
        <v>99673</v>
      </c>
      <c r="H150" s="178"/>
      <c r="I150" s="178"/>
      <c r="J150" s="178"/>
      <c r="K150" s="179"/>
      <c r="L150" s="179"/>
      <c r="M150" s="178"/>
      <c r="N150" s="178"/>
      <c r="O150" s="178"/>
      <c r="P150" s="178"/>
      <c r="Q150" s="179"/>
      <c r="R150" s="17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</row>
    <row r="151" spans="1:61" s="140" customFormat="1" ht="24.75" customHeight="1">
      <c r="A151" s="168"/>
      <c r="B151" s="168"/>
      <c r="C151" s="169" t="s">
        <v>195</v>
      </c>
      <c r="D151" s="170" t="s">
        <v>196</v>
      </c>
      <c r="E151" s="171">
        <v>241681</v>
      </c>
      <c r="F151" s="178">
        <v>241681</v>
      </c>
      <c r="G151" s="178">
        <v>241681</v>
      </c>
      <c r="H151" s="178"/>
      <c r="I151" s="178"/>
      <c r="J151" s="178"/>
      <c r="K151" s="179"/>
      <c r="L151" s="179"/>
      <c r="M151" s="178"/>
      <c r="N151" s="178"/>
      <c r="O151" s="178"/>
      <c r="P151" s="178"/>
      <c r="Q151" s="179"/>
      <c r="R151" s="17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</row>
    <row r="152" spans="1:61" s="140" customFormat="1" ht="24.75" customHeight="1">
      <c r="A152" s="168"/>
      <c r="B152" s="168"/>
      <c r="C152" s="169" t="s">
        <v>197</v>
      </c>
      <c r="D152" s="170" t="s">
        <v>198</v>
      </c>
      <c r="E152" s="171">
        <v>34445</v>
      </c>
      <c r="F152" s="178">
        <v>34445</v>
      </c>
      <c r="G152" s="178">
        <v>34445</v>
      </c>
      <c r="H152" s="178"/>
      <c r="I152" s="178"/>
      <c r="J152" s="178"/>
      <c r="K152" s="179"/>
      <c r="L152" s="179"/>
      <c r="M152" s="178"/>
      <c r="N152" s="178"/>
      <c r="O152" s="178"/>
      <c r="P152" s="178"/>
      <c r="Q152" s="179"/>
      <c r="R152" s="17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</row>
    <row r="153" spans="1:61" s="140" customFormat="1" ht="24.75" customHeight="1">
      <c r="A153" s="168"/>
      <c r="B153" s="168"/>
      <c r="C153" s="169" t="s">
        <v>203</v>
      </c>
      <c r="D153" s="170" t="s">
        <v>204</v>
      </c>
      <c r="E153" s="171">
        <v>15000</v>
      </c>
      <c r="F153" s="178">
        <v>15000</v>
      </c>
      <c r="G153" s="178"/>
      <c r="H153" s="178">
        <v>15000</v>
      </c>
      <c r="I153" s="178"/>
      <c r="J153" s="178"/>
      <c r="K153" s="179"/>
      <c r="L153" s="179"/>
      <c r="M153" s="178"/>
      <c r="N153" s="178"/>
      <c r="O153" s="178"/>
      <c r="P153" s="178"/>
      <c r="Q153" s="179"/>
      <c r="R153" s="17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</row>
    <row r="154" spans="1:61" s="140" customFormat="1" ht="24.75" customHeight="1">
      <c r="A154" s="168"/>
      <c r="B154" s="168"/>
      <c r="C154" s="169" t="s">
        <v>267</v>
      </c>
      <c r="D154" s="170" t="s">
        <v>268</v>
      </c>
      <c r="E154" s="171">
        <v>5000</v>
      </c>
      <c r="F154" s="178">
        <v>5000</v>
      </c>
      <c r="G154" s="178"/>
      <c r="H154" s="178">
        <v>5000</v>
      </c>
      <c r="I154" s="178"/>
      <c r="J154" s="178"/>
      <c r="K154" s="179"/>
      <c r="L154" s="179"/>
      <c r="M154" s="178"/>
      <c r="N154" s="178"/>
      <c r="O154" s="178"/>
      <c r="P154" s="178"/>
      <c r="Q154" s="179"/>
      <c r="R154" s="17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</row>
    <row r="155" spans="1:61" s="140" customFormat="1" ht="24.75" customHeight="1">
      <c r="A155" s="168"/>
      <c r="B155" s="168"/>
      <c r="C155" s="169" t="s">
        <v>175</v>
      </c>
      <c r="D155" s="170" t="s">
        <v>176</v>
      </c>
      <c r="E155" s="171">
        <v>115000</v>
      </c>
      <c r="F155" s="178">
        <v>115000</v>
      </c>
      <c r="G155" s="178"/>
      <c r="H155" s="178">
        <v>115000</v>
      </c>
      <c r="I155" s="178"/>
      <c r="J155" s="178"/>
      <c r="K155" s="179"/>
      <c r="L155" s="179"/>
      <c r="M155" s="178"/>
      <c r="N155" s="178"/>
      <c r="O155" s="178"/>
      <c r="P155" s="178"/>
      <c r="Q155" s="179"/>
      <c r="R155" s="17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</row>
    <row r="156" spans="1:61" s="140" customFormat="1" ht="24.75" customHeight="1">
      <c r="A156" s="168"/>
      <c r="B156" s="168"/>
      <c r="C156" s="169" t="s">
        <v>212</v>
      </c>
      <c r="D156" s="170" t="s">
        <v>213</v>
      </c>
      <c r="E156" s="171">
        <v>900</v>
      </c>
      <c r="F156" s="178">
        <v>900</v>
      </c>
      <c r="G156" s="178"/>
      <c r="H156" s="178">
        <v>900</v>
      </c>
      <c r="I156" s="178"/>
      <c r="J156" s="178"/>
      <c r="K156" s="179"/>
      <c r="L156" s="179"/>
      <c r="M156" s="178"/>
      <c r="N156" s="178"/>
      <c r="O156" s="178"/>
      <c r="P156" s="178"/>
      <c r="Q156" s="179"/>
      <c r="R156" s="17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</row>
    <row r="157" spans="1:61" s="140" customFormat="1" ht="24.75" customHeight="1">
      <c r="A157" s="168"/>
      <c r="B157" s="168"/>
      <c r="C157" s="169" t="s">
        <v>177</v>
      </c>
      <c r="D157" s="170" t="s">
        <v>167</v>
      </c>
      <c r="E157" s="171">
        <v>10000</v>
      </c>
      <c r="F157" s="178">
        <v>10000</v>
      </c>
      <c r="G157" s="178"/>
      <c r="H157" s="178">
        <v>10000</v>
      </c>
      <c r="I157" s="178"/>
      <c r="J157" s="178"/>
      <c r="K157" s="179"/>
      <c r="L157" s="179"/>
      <c r="M157" s="178"/>
      <c r="N157" s="178"/>
      <c r="O157" s="178"/>
      <c r="P157" s="178"/>
      <c r="Q157" s="179"/>
      <c r="R157" s="17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</row>
    <row r="158" spans="1:61" s="140" customFormat="1" ht="24.75" customHeight="1">
      <c r="A158" s="168"/>
      <c r="B158" s="168"/>
      <c r="C158" s="169">
        <v>4350</v>
      </c>
      <c r="D158" s="170" t="s">
        <v>269</v>
      </c>
      <c r="E158" s="171">
        <v>400</v>
      </c>
      <c r="F158" s="178">
        <v>400</v>
      </c>
      <c r="G158" s="178"/>
      <c r="H158" s="178">
        <v>400</v>
      </c>
      <c r="I158" s="178"/>
      <c r="J158" s="178"/>
      <c r="K158" s="179"/>
      <c r="L158" s="179"/>
      <c r="M158" s="178"/>
      <c r="N158" s="178"/>
      <c r="O158" s="178"/>
      <c r="P158" s="178"/>
      <c r="Q158" s="179"/>
      <c r="R158" s="17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</row>
    <row r="159" spans="1:61" s="140" customFormat="1" ht="24.75" customHeight="1">
      <c r="A159" s="168"/>
      <c r="B159" s="168"/>
      <c r="C159" s="169" t="s">
        <v>218</v>
      </c>
      <c r="D159" s="170" t="s">
        <v>219</v>
      </c>
      <c r="E159" s="171">
        <v>3500</v>
      </c>
      <c r="F159" s="178">
        <v>3500</v>
      </c>
      <c r="G159" s="178"/>
      <c r="H159" s="178">
        <v>3500</v>
      </c>
      <c r="I159" s="178"/>
      <c r="J159" s="178"/>
      <c r="K159" s="179"/>
      <c r="L159" s="179"/>
      <c r="M159" s="178"/>
      <c r="N159" s="178"/>
      <c r="O159" s="178"/>
      <c r="P159" s="178"/>
      <c r="Q159" s="179"/>
      <c r="R159" s="17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</row>
    <row r="160" spans="1:61" s="140" customFormat="1" ht="24.75" customHeight="1">
      <c r="A160" s="168"/>
      <c r="B160" s="168"/>
      <c r="C160" s="169" t="s">
        <v>220</v>
      </c>
      <c r="D160" s="170" t="s">
        <v>221</v>
      </c>
      <c r="E160" s="171">
        <v>2500</v>
      </c>
      <c r="F160" s="178">
        <v>2500</v>
      </c>
      <c r="G160" s="178"/>
      <c r="H160" s="178">
        <v>2500</v>
      </c>
      <c r="I160" s="178"/>
      <c r="J160" s="178"/>
      <c r="K160" s="179"/>
      <c r="L160" s="179"/>
      <c r="M160" s="178"/>
      <c r="N160" s="178"/>
      <c r="O160" s="178"/>
      <c r="P160" s="178"/>
      <c r="Q160" s="179"/>
      <c r="R160" s="17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</row>
    <row r="161" spans="1:61" s="140" customFormat="1" ht="24.75" customHeight="1">
      <c r="A161" s="168"/>
      <c r="B161" s="168"/>
      <c r="C161" s="169" t="s">
        <v>223</v>
      </c>
      <c r="D161" s="170" t="s">
        <v>224</v>
      </c>
      <c r="E161" s="171">
        <v>73423</v>
      </c>
      <c r="F161" s="178">
        <v>73423</v>
      </c>
      <c r="G161" s="178"/>
      <c r="H161" s="178"/>
      <c r="I161" s="178"/>
      <c r="J161" s="178">
        <v>73423</v>
      </c>
      <c r="K161" s="179"/>
      <c r="L161" s="179"/>
      <c r="M161" s="178"/>
      <c r="N161" s="178"/>
      <c r="O161" s="178"/>
      <c r="P161" s="178"/>
      <c r="Q161" s="179"/>
      <c r="R161" s="17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</row>
    <row r="162" spans="1:61" s="167" customFormat="1" ht="24.75" customHeight="1">
      <c r="A162" s="162"/>
      <c r="B162" s="162" t="s">
        <v>280</v>
      </c>
      <c r="C162" s="135"/>
      <c r="D162" s="163" t="s">
        <v>281</v>
      </c>
      <c r="E162" s="164">
        <f>SUM(E163:E171)</f>
        <v>390561</v>
      </c>
      <c r="F162" s="182">
        <f>SUM(F163:F171)</f>
        <v>390561</v>
      </c>
      <c r="G162" s="182">
        <f>SUM(G164:G171)</f>
        <v>62750</v>
      </c>
      <c r="H162" s="182">
        <f>SUM(H163:H171)</f>
        <v>324900</v>
      </c>
      <c r="I162" s="182"/>
      <c r="J162" s="182">
        <f>SUM(J163:J171)</f>
        <v>2911</v>
      </c>
      <c r="K162" s="183"/>
      <c r="L162" s="183"/>
      <c r="M162" s="182"/>
      <c r="N162" s="182"/>
      <c r="O162" s="182"/>
      <c r="P162" s="182"/>
      <c r="Q162" s="183"/>
      <c r="R162" s="183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</row>
    <row r="163" spans="1:61" s="140" customFormat="1" ht="24.75" customHeight="1">
      <c r="A163" s="168"/>
      <c r="B163" s="168"/>
      <c r="C163" s="169" t="s">
        <v>265</v>
      </c>
      <c r="D163" s="170" t="s">
        <v>207</v>
      </c>
      <c r="E163" s="171">
        <v>180</v>
      </c>
      <c r="F163" s="178">
        <v>180</v>
      </c>
      <c r="G163" s="178"/>
      <c r="H163" s="178"/>
      <c r="I163" s="178"/>
      <c r="J163" s="178">
        <v>180</v>
      </c>
      <c r="K163" s="179"/>
      <c r="L163" s="179"/>
      <c r="M163" s="178"/>
      <c r="N163" s="178"/>
      <c r="O163" s="178"/>
      <c r="P163" s="178"/>
      <c r="Q163" s="179"/>
      <c r="R163" s="17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</row>
    <row r="164" spans="1:61" s="140" customFormat="1" ht="24.75" customHeight="1">
      <c r="A164" s="168"/>
      <c r="B164" s="168"/>
      <c r="C164" s="169" t="s">
        <v>191</v>
      </c>
      <c r="D164" s="170" t="s">
        <v>192</v>
      </c>
      <c r="E164" s="171">
        <v>48887</v>
      </c>
      <c r="F164" s="203">
        <v>48887</v>
      </c>
      <c r="G164" s="203">
        <v>48887</v>
      </c>
      <c r="H164" s="178"/>
      <c r="I164" s="178"/>
      <c r="J164" s="178"/>
      <c r="K164" s="179"/>
      <c r="L164" s="179"/>
      <c r="M164" s="178"/>
      <c r="N164" s="178"/>
      <c r="O164" s="178"/>
      <c r="P164" s="178"/>
      <c r="Q164" s="179"/>
      <c r="R164" s="17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</row>
    <row r="165" spans="1:61" s="140" customFormat="1" ht="24.75" customHeight="1">
      <c r="A165" s="168"/>
      <c r="B165" s="168"/>
      <c r="C165" s="169" t="s">
        <v>193</v>
      </c>
      <c r="D165" s="170" t="s">
        <v>194</v>
      </c>
      <c r="E165" s="171">
        <v>3240</v>
      </c>
      <c r="F165" s="178">
        <v>3240</v>
      </c>
      <c r="G165" s="178">
        <v>3240</v>
      </c>
      <c r="H165" s="178"/>
      <c r="I165" s="178"/>
      <c r="J165" s="178"/>
      <c r="K165" s="179"/>
      <c r="L165" s="179"/>
      <c r="M165" s="178"/>
      <c r="N165" s="178"/>
      <c r="O165" s="178"/>
      <c r="P165" s="178"/>
      <c r="Q165" s="179"/>
      <c r="R165" s="17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</row>
    <row r="166" spans="1:61" s="140" customFormat="1" ht="24.75" customHeight="1">
      <c r="A166" s="168"/>
      <c r="B166" s="168"/>
      <c r="C166" s="169" t="s">
        <v>195</v>
      </c>
      <c r="D166" s="170" t="s">
        <v>196</v>
      </c>
      <c r="E166" s="171">
        <v>9346</v>
      </c>
      <c r="F166" s="178">
        <v>9346</v>
      </c>
      <c r="G166" s="178">
        <v>9346</v>
      </c>
      <c r="H166" s="178"/>
      <c r="I166" s="178"/>
      <c r="J166" s="178"/>
      <c r="K166" s="179"/>
      <c r="L166" s="179"/>
      <c r="M166" s="178"/>
      <c r="N166" s="178"/>
      <c r="O166" s="178"/>
      <c r="P166" s="178"/>
      <c r="Q166" s="179"/>
      <c r="R166" s="17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</row>
    <row r="167" spans="1:61" s="140" customFormat="1" ht="24.75" customHeight="1">
      <c r="A167" s="168"/>
      <c r="B167" s="168"/>
      <c r="C167" s="169" t="s">
        <v>197</v>
      </c>
      <c r="D167" s="170" t="s">
        <v>198</v>
      </c>
      <c r="E167" s="171">
        <v>1277</v>
      </c>
      <c r="F167" s="178">
        <v>1277</v>
      </c>
      <c r="G167" s="178">
        <v>1277</v>
      </c>
      <c r="H167" s="178"/>
      <c r="I167" s="178"/>
      <c r="J167" s="178"/>
      <c r="K167" s="179"/>
      <c r="L167" s="179"/>
      <c r="M167" s="178"/>
      <c r="N167" s="178"/>
      <c r="O167" s="178"/>
      <c r="P167" s="178"/>
      <c r="Q167" s="179"/>
      <c r="R167" s="17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</row>
    <row r="168" spans="1:61" s="140" customFormat="1" ht="24.75" customHeight="1">
      <c r="A168" s="168"/>
      <c r="B168" s="168"/>
      <c r="C168" s="169" t="s">
        <v>203</v>
      </c>
      <c r="D168" s="170" t="s">
        <v>204</v>
      </c>
      <c r="E168" s="171">
        <v>42000</v>
      </c>
      <c r="F168" s="178">
        <v>42000</v>
      </c>
      <c r="G168" s="178"/>
      <c r="H168" s="178">
        <v>42000</v>
      </c>
      <c r="I168" s="178"/>
      <c r="J168" s="178"/>
      <c r="K168" s="179"/>
      <c r="L168" s="179"/>
      <c r="M168" s="178"/>
      <c r="N168" s="178"/>
      <c r="O168" s="178"/>
      <c r="P168" s="178"/>
      <c r="Q168" s="179"/>
      <c r="R168" s="17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</row>
    <row r="169" spans="1:61" s="140" customFormat="1" ht="24.75" customHeight="1">
      <c r="A169" s="168"/>
      <c r="B169" s="168"/>
      <c r="C169" s="169" t="s">
        <v>177</v>
      </c>
      <c r="D169" s="170" t="s">
        <v>167</v>
      </c>
      <c r="E169" s="171">
        <v>281100</v>
      </c>
      <c r="F169" s="178">
        <v>281100</v>
      </c>
      <c r="G169" s="178"/>
      <c r="H169" s="178">
        <v>281100</v>
      </c>
      <c r="I169" s="178"/>
      <c r="J169" s="178"/>
      <c r="K169" s="179"/>
      <c r="L169" s="179"/>
      <c r="M169" s="178"/>
      <c r="N169" s="178"/>
      <c r="O169" s="178"/>
      <c r="P169" s="178"/>
      <c r="Q169" s="179"/>
      <c r="R169" s="17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</row>
    <row r="170" spans="1:61" s="140" customFormat="1" ht="24.75" customHeight="1">
      <c r="A170" s="168"/>
      <c r="B170" s="168"/>
      <c r="C170" s="169" t="s">
        <v>222</v>
      </c>
      <c r="D170" s="170" t="s">
        <v>180</v>
      </c>
      <c r="E170" s="171">
        <v>1800</v>
      </c>
      <c r="F170" s="178">
        <v>1800</v>
      </c>
      <c r="G170" s="178"/>
      <c r="H170" s="178">
        <v>1800</v>
      </c>
      <c r="I170" s="178"/>
      <c r="J170" s="178"/>
      <c r="K170" s="179"/>
      <c r="L170" s="179"/>
      <c r="M170" s="178"/>
      <c r="N170" s="178"/>
      <c r="O170" s="178"/>
      <c r="P170" s="178"/>
      <c r="Q170" s="179"/>
      <c r="R170" s="17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</row>
    <row r="171" spans="1:61" s="140" customFormat="1" ht="24.75" customHeight="1">
      <c r="A171" s="168"/>
      <c r="B171" s="168"/>
      <c r="C171" s="169" t="s">
        <v>223</v>
      </c>
      <c r="D171" s="170" t="s">
        <v>224</v>
      </c>
      <c r="E171" s="171">
        <v>2731</v>
      </c>
      <c r="F171" s="178">
        <v>2731</v>
      </c>
      <c r="G171" s="178"/>
      <c r="H171" s="178"/>
      <c r="I171" s="178"/>
      <c r="J171" s="178">
        <v>2731</v>
      </c>
      <c r="K171" s="179"/>
      <c r="L171" s="179"/>
      <c r="M171" s="178"/>
      <c r="N171" s="178"/>
      <c r="O171" s="178"/>
      <c r="P171" s="178"/>
      <c r="Q171" s="179"/>
      <c r="R171" s="17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</row>
    <row r="172" spans="1:61" s="167" customFormat="1" ht="24.75" customHeight="1">
      <c r="A172" s="162"/>
      <c r="B172" s="162" t="s">
        <v>282</v>
      </c>
      <c r="C172" s="135"/>
      <c r="D172" s="163" t="s">
        <v>283</v>
      </c>
      <c r="E172" s="164">
        <f>SUM(E173:E183)</f>
        <v>304654</v>
      </c>
      <c r="F172" s="182">
        <f>SUM(F173:F183)</f>
        <v>304654</v>
      </c>
      <c r="G172" s="182">
        <f>SUM(G173:G183)</f>
        <v>283484</v>
      </c>
      <c r="H172" s="182">
        <f>SUM(H173:H183)</f>
        <v>14700</v>
      </c>
      <c r="I172" s="182"/>
      <c r="J172" s="182">
        <f>SUM(J173:J183)</f>
        <v>6470</v>
      </c>
      <c r="K172" s="183"/>
      <c r="L172" s="183"/>
      <c r="M172" s="182"/>
      <c r="N172" s="182"/>
      <c r="O172" s="182"/>
      <c r="P172" s="182"/>
      <c r="Q172" s="183"/>
      <c r="R172" s="183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</row>
    <row r="173" spans="1:61" s="140" customFormat="1" ht="24.75" customHeight="1">
      <c r="A173" s="168"/>
      <c r="B173" s="168"/>
      <c r="C173" s="169" t="s">
        <v>265</v>
      </c>
      <c r="D173" s="170" t="s">
        <v>207</v>
      </c>
      <c r="E173" s="171">
        <v>1000</v>
      </c>
      <c r="F173" s="178">
        <v>1000</v>
      </c>
      <c r="G173" s="178"/>
      <c r="H173" s="178"/>
      <c r="I173" s="178"/>
      <c r="J173" s="178">
        <v>1000</v>
      </c>
      <c r="K173" s="179"/>
      <c r="L173" s="179"/>
      <c r="M173" s="178"/>
      <c r="N173" s="178"/>
      <c r="O173" s="178"/>
      <c r="P173" s="178"/>
      <c r="Q173" s="179"/>
      <c r="R173" s="17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</row>
    <row r="174" spans="1:61" s="140" customFormat="1" ht="24.75" customHeight="1">
      <c r="A174" s="168"/>
      <c r="B174" s="168"/>
      <c r="C174" s="169" t="s">
        <v>191</v>
      </c>
      <c r="D174" s="170" t="s">
        <v>192</v>
      </c>
      <c r="E174" s="171">
        <v>221188</v>
      </c>
      <c r="F174" s="203">
        <v>221188</v>
      </c>
      <c r="G174" s="203">
        <v>221188</v>
      </c>
      <c r="H174" s="178"/>
      <c r="I174" s="178"/>
      <c r="J174" s="178"/>
      <c r="K174" s="179"/>
      <c r="L174" s="179"/>
      <c r="M174" s="178"/>
      <c r="N174" s="178"/>
      <c r="O174" s="178"/>
      <c r="P174" s="178"/>
      <c r="Q174" s="179"/>
      <c r="R174" s="17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</row>
    <row r="175" spans="1:61" s="140" customFormat="1" ht="24.75" customHeight="1">
      <c r="A175" s="168"/>
      <c r="B175" s="168"/>
      <c r="C175" s="169" t="s">
        <v>193</v>
      </c>
      <c r="D175" s="170" t="s">
        <v>194</v>
      </c>
      <c r="E175" s="171">
        <v>15014</v>
      </c>
      <c r="F175" s="178">
        <v>15014</v>
      </c>
      <c r="G175" s="178">
        <v>15014</v>
      </c>
      <c r="H175" s="178"/>
      <c r="I175" s="178"/>
      <c r="J175" s="178"/>
      <c r="K175" s="179"/>
      <c r="L175" s="179"/>
      <c r="M175" s="178"/>
      <c r="N175" s="178"/>
      <c r="O175" s="178"/>
      <c r="P175" s="178"/>
      <c r="Q175" s="179"/>
      <c r="R175" s="17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</row>
    <row r="176" spans="1:61" s="140" customFormat="1" ht="24.75" customHeight="1">
      <c r="A176" s="168"/>
      <c r="B176" s="168"/>
      <c r="C176" s="169" t="s">
        <v>195</v>
      </c>
      <c r="D176" s="170" t="s">
        <v>196</v>
      </c>
      <c r="E176" s="171">
        <v>41598</v>
      </c>
      <c r="F176" s="178">
        <v>41598</v>
      </c>
      <c r="G176" s="178">
        <v>41598</v>
      </c>
      <c r="H176" s="178"/>
      <c r="I176" s="178"/>
      <c r="J176" s="178"/>
      <c r="K176" s="179"/>
      <c r="L176" s="179"/>
      <c r="M176" s="178"/>
      <c r="N176" s="178"/>
      <c r="O176" s="178"/>
      <c r="P176" s="178"/>
      <c r="Q176" s="179"/>
      <c r="R176" s="17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</row>
    <row r="177" spans="1:61" s="140" customFormat="1" ht="24.75" customHeight="1">
      <c r="A177" s="168"/>
      <c r="B177" s="168"/>
      <c r="C177" s="169" t="s">
        <v>197</v>
      </c>
      <c r="D177" s="170" t="s">
        <v>198</v>
      </c>
      <c r="E177" s="171">
        <v>5684</v>
      </c>
      <c r="F177" s="178">
        <v>5684</v>
      </c>
      <c r="G177" s="178">
        <v>5684</v>
      </c>
      <c r="H177" s="178"/>
      <c r="I177" s="178"/>
      <c r="J177" s="178"/>
      <c r="K177" s="179"/>
      <c r="L177" s="179"/>
      <c r="M177" s="178"/>
      <c r="N177" s="178"/>
      <c r="O177" s="178"/>
      <c r="P177" s="178"/>
      <c r="Q177" s="179"/>
      <c r="R177" s="17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</row>
    <row r="178" spans="1:61" s="140" customFormat="1" ht="24.75" customHeight="1">
      <c r="A178" s="168"/>
      <c r="B178" s="168"/>
      <c r="C178" s="169" t="s">
        <v>203</v>
      </c>
      <c r="D178" s="170" t="s">
        <v>204</v>
      </c>
      <c r="E178" s="171">
        <v>7000</v>
      </c>
      <c r="F178" s="178">
        <v>7000</v>
      </c>
      <c r="G178" s="178"/>
      <c r="H178" s="178">
        <v>7000</v>
      </c>
      <c r="I178" s="178"/>
      <c r="J178" s="178"/>
      <c r="K178" s="179"/>
      <c r="L178" s="179"/>
      <c r="M178" s="178"/>
      <c r="N178" s="178"/>
      <c r="O178" s="178"/>
      <c r="P178" s="178"/>
      <c r="Q178" s="179"/>
      <c r="R178" s="17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</row>
    <row r="179" spans="1:61" s="140" customFormat="1" ht="24.75" customHeight="1">
      <c r="A179" s="168"/>
      <c r="B179" s="168"/>
      <c r="C179" s="169" t="s">
        <v>177</v>
      </c>
      <c r="D179" s="170" t="s">
        <v>167</v>
      </c>
      <c r="E179" s="171">
        <v>200</v>
      </c>
      <c r="F179" s="178">
        <v>200</v>
      </c>
      <c r="G179" s="178"/>
      <c r="H179" s="178">
        <v>200</v>
      </c>
      <c r="I179" s="178"/>
      <c r="J179" s="178"/>
      <c r="K179" s="179"/>
      <c r="L179" s="179"/>
      <c r="M179" s="178"/>
      <c r="N179" s="178"/>
      <c r="O179" s="178"/>
      <c r="P179" s="178"/>
      <c r="Q179" s="179"/>
      <c r="R179" s="17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</row>
    <row r="180" spans="1:61" s="140" customFormat="1" ht="24.75" customHeight="1">
      <c r="A180" s="168"/>
      <c r="B180" s="168"/>
      <c r="C180" s="169" t="s">
        <v>218</v>
      </c>
      <c r="D180" s="170" t="s">
        <v>219</v>
      </c>
      <c r="E180" s="171">
        <v>1900</v>
      </c>
      <c r="F180" s="178">
        <v>1900</v>
      </c>
      <c r="G180" s="178"/>
      <c r="H180" s="178">
        <v>1900</v>
      </c>
      <c r="I180" s="178"/>
      <c r="J180" s="178"/>
      <c r="K180" s="179"/>
      <c r="L180" s="179"/>
      <c r="M180" s="178"/>
      <c r="N180" s="178"/>
      <c r="O180" s="178"/>
      <c r="P180" s="178"/>
      <c r="Q180" s="179"/>
      <c r="R180" s="17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</row>
    <row r="181" spans="1:61" s="140" customFormat="1" ht="24.75" customHeight="1">
      <c r="A181" s="168"/>
      <c r="B181" s="168"/>
      <c r="C181" s="169" t="s">
        <v>220</v>
      </c>
      <c r="D181" s="170" t="s">
        <v>221</v>
      </c>
      <c r="E181" s="171">
        <v>3600</v>
      </c>
      <c r="F181" s="178">
        <v>3600</v>
      </c>
      <c r="G181" s="178"/>
      <c r="H181" s="178">
        <v>3600</v>
      </c>
      <c r="I181" s="178"/>
      <c r="J181" s="178"/>
      <c r="K181" s="179"/>
      <c r="L181" s="179"/>
      <c r="M181" s="178"/>
      <c r="N181" s="178"/>
      <c r="O181" s="178"/>
      <c r="P181" s="178"/>
      <c r="Q181" s="179"/>
      <c r="R181" s="17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</row>
    <row r="182" spans="1:61" s="140" customFormat="1" ht="24.75" customHeight="1">
      <c r="A182" s="168"/>
      <c r="B182" s="168"/>
      <c r="C182" s="169" t="s">
        <v>223</v>
      </c>
      <c r="D182" s="170" t="s">
        <v>224</v>
      </c>
      <c r="E182" s="171">
        <v>5470</v>
      </c>
      <c r="F182" s="178">
        <v>5470</v>
      </c>
      <c r="G182" s="178"/>
      <c r="H182" s="178"/>
      <c r="I182" s="178"/>
      <c r="J182" s="178">
        <v>5470</v>
      </c>
      <c r="K182" s="179"/>
      <c r="L182" s="179"/>
      <c r="M182" s="178"/>
      <c r="N182" s="178"/>
      <c r="O182" s="178"/>
      <c r="P182" s="178"/>
      <c r="Q182" s="179"/>
      <c r="R182" s="17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</row>
    <row r="183" spans="1:61" s="140" customFormat="1" ht="24.75" customHeight="1">
      <c r="A183" s="168"/>
      <c r="B183" s="168"/>
      <c r="C183" s="169" t="s">
        <v>225</v>
      </c>
      <c r="D183" s="170" t="s">
        <v>226</v>
      </c>
      <c r="E183" s="171">
        <v>2000</v>
      </c>
      <c r="F183" s="178">
        <v>2000</v>
      </c>
      <c r="G183" s="178"/>
      <c r="H183" s="178">
        <v>2000</v>
      </c>
      <c r="I183" s="178"/>
      <c r="J183" s="178"/>
      <c r="K183" s="179"/>
      <c r="L183" s="179"/>
      <c r="M183" s="178"/>
      <c r="N183" s="178"/>
      <c r="O183" s="178"/>
      <c r="P183" s="178"/>
      <c r="Q183" s="179"/>
      <c r="R183" s="17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</row>
    <row r="184" spans="1:61" s="167" customFormat="1" ht="24.75" customHeight="1">
      <c r="A184" s="162"/>
      <c r="B184" s="162" t="s">
        <v>284</v>
      </c>
      <c r="C184" s="135"/>
      <c r="D184" s="163" t="s">
        <v>285</v>
      </c>
      <c r="E184" s="164">
        <f>SUM(E185:E188)</f>
        <v>37989</v>
      </c>
      <c r="F184" s="182">
        <f>SUM(F185:F188)</f>
        <v>37989</v>
      </c>
      <c r="G184" s="182"/>
      <c r="H184" s="182">
        <f>SUM(H185:H188)</f>
        <v>37989</v>
      </c>
      <c r="I184" s="182"/>
      <c r="J184" s="182"/>
      <c r="K184" s="183"/>
      <c r="L184" s="183"/>
      <c r="M184" s="182"/>
      <c r="N184" s="182"/>
      <c r="O184" s="182"/>
      <c r="P184" s="182"/>
      <c r="Q184" s="183"/>
      <c r="R184" s="183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</row>
    <row r="185" spans="1:61" s="140" customFormat="1" ht="24.75" customHeight="1">
      <c r="A185" s="168"/>
      <c r="B185" s="204"/>
      <c r="C185" s="169">
        <v>4210</v>
      </c>
      <c r="D185" s="170" t="s">
        <v>204</v>
      </c>
      <c r="E185" s="205">
        <v>1300</v>
      </c>
      <c r="F185" s="178">
        <v>1300</v>
      </c>
      <c r="G185" s="178"/>
      <c r="H185" s="178">
        <v>1300</v>
      </c>
      <c r="I185" s="178"/>
      <c r="J185" s="178"/>
      <c r="K185" s="179"/>
      <c r="L185" s="179"/>
      <c r="M185" s="178"/>
      <c r="N185" s="178"/>
      <c r="O185" s="178"/>
      <c r="P185" s="178"/>
      <c r="Q185" s="179"/>
      <c r="R185" s="17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</row>
    <row r="186" spans="1:61" s="140" customFormat="1" ht="24.75" customHeight="1">
      <c r="A186" s="168"/>
      <c r="B186" s="204"/>
      <c r="C186" s="169">
        <v>4300</v>
      </c>
      <c r="D186" s="170" t="s">
        <v>167</v>
      </c>
      <c r="E186" s="205">
        <v>20200</v>
      </c>
      <c r="F186" s="178">
        <v>20200</v>
      </c>
      <c r="G186" s="178"/>
      <c r="H186" s="178">
        <v>20200</v>
      </c>
      <c r="I186" s="178"/>
      <c r="J186" s="178"/>
      <c r="K186" s="179"/>
      <c r="L186" s="179"/>
      <c r="M186" s="178"/>
      <c r="N186" s="178"/>
      <c r="O186" s="178"/>
      <c r="P186" s="178"/>
      <c r="Q186" s="179"/>
      <c r="R186" s="17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</row>
    <row r="187" spans="1:61" s="140" customFormat="1" ht="24.75" customHeight="1">
      <c r="A187" s="168"/>
      <c r="B187" s="168"/>
      <c r="C187" s="169" t="s">
        <v>220</v>
      </c>
      <c r="D187" s="170" t="s">
        <v>221</v>
      </c>
      <c r="E187" s="171">
        <v>4159</v>
      </c>
      <c r="F187" s="178">
        <v>4159</v>
      </c>
      <c r="G187" s="178"/>
      <c r="H187" s="178">
        <v>4159</v>
      </c>
      <c r="I187" s="178"/>
      <c r="J187" s="178"/>
      <c r="K187" s="179"/>
      <c r="L187" s="179"/>
      <c r="M187" s="178"/>
      <c r="N187" s="178"/>
      <c r="O187" s="178"/>
      <c r="P187" s="178"/>
      <c r="Q187" s="179"/>
      <c r="R187" s="17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</row>
    <row r="188" spans="1:61" s="140" customFormat="1" ht="24.75" customHeight="1">
      <c r="A188" s="168"/>
      <c r="B188" s="168"/>
      <c r="C188" s="169" t="s">
        <v>225</v>
      </c>
      <c r="D188" s="170" t="s">
        <v>226</v>
      </c>
      <c r="E188" s="171">
        <v>12330</v>
      </c>
      <c r="F188" s="178">
        <v>12330</v>
      </c>
      <c r="G188" s="178"/>
      <c r="H188" s="178">
        <v>12330</v>
      </c>
      <c r="I188" s="178"/>
      <c r="J188" s="178" t="s">
        <v>278</v>
      </c>
      <c r="K188" s="179"/>
      <c r="L188" s="179"/>
      <c r="M188" s="178"/>
      <c r="N188" s="178"/>
      <c r="O188" s="178"/>
      <c r="P188" s="178"/>
      <c r="Q188" s="179"/>
      <c r="R188" s="17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</row>
    <row r="189" spans="1:61" s="167" customFormat="1" ht="24.75" customHeight="1">
      <c r="A189" s="162"/>
      <c r="B189" s="162" t="s">
        <v>286</v>
      </c>
      <c r="C189" s="135"/>
      <c r="D189" s="163" t="s">
        <v>22</v>
      </c>
      <c r="E189" s="164">
        <f>SUM(E190:E190)</f>
        <v>88903</v>
      </c>
      <c r="F189" s="182">
        <f>SUM(F190:F190)</f>
        <v>88903</v>
      </c>
      <c r="G189" s="182">
        <f>SUM(G190:G190)</f>
        <v>0</v>
      </c>
      <c r="H189" s="182">
        <f>SUM(H190:H190)</f>
        <v>0</v>
      </c>
      <c r="I189" s="182">
        <f>SUM(I190:I190)</f>
        <v>0</v>
      </c>
      <c r="J189" s="182">
        <f>SUM(J190:J190)</f>
        <v>88903</v>
      </c>
      <c r="K189" s="183"/>
      <c r="L189" s="183"/>
      <c r="M189" s="182"/>
      <c r="N189" s="182"/>
      <c r="O189" s="182"/>
      <c r="P189" s="182"/>
      <c r="Q189" s="183"/>
      <c r="R189" s="183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</row>
    <row r="190" spans="1:61" s="140" customFormat="1" ht="24.75" customHeight="1">
      <c r="A190" s="168"/>
      <c r="B190" s="168"/>
      <c r="C190" s="169" t="s">
        <v>223</v>
      </c>
      <c r="D190" s="170" t="s">
        <v>224</v>
      </c>
      <c r="E190" s="171">
        <v>88903</v>
      </c>
      <c r="F190" s="178">
        <v>88903</v>
      </c>
      <c r="G190" s="178"/>
      <c r="H190" s="178"/>
      <c r="I190" s="178"/>
      <c r="J190" s="178">
        <v>88903</v>
      </c>
      <c r="K190" s="179"/>
      <c r="L190" s="179"/>
      <c r="M190" s="178"/>
      <c r="N190" s="178"/>
      <c r="O190" s="178"/>
      <c r="P190" s="178"/>
      <c r="Q190" s="179"/>
      <c r="R190" s="17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</row>
    <row r="191" spans="1:61" s="161" customFormat="1" ht="24.75" customHeight="1">
      <c r="A191" s="155" t="s">
        <v>287</v>
      </c>
      <c r="B191" s="155"/>
      <c r="C191" s="156"/>
      <c r="D191" s="176" t="s">
        <v>99</v>
      </c>
      <c r="E191" s="158">
        <f>E192+E194+E203</f>
        <v>160720</v>
      </c>
      <c r="F191" s="184">
        <f>F192+F194+F203</f>
        <v>160720</v>
      </c>
      <c r="G191" s="184">
        <f>G192+G194+G203</f>
        <v>57200</v>
      </c>
      <c r="H191" s="184">
        <f>H192+H194+H203</f>
        <v>103520</v>
      </c>
      <c r="I191" s="185"/>
      <c r="J191" s="184"/>
      <c r="K191" s="181"/>
      <c r="L191" s="181"/>
      <c r="M191" s="185"/>
      <c r="N191" s="185"/>
      <c r="O191" s="185"/>
      <c r="P191" s="185"/>
      <c r="Q191" s="181"/>
      <c r="R191" s="181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</row>
    <row r="192" spans="1:61" s="167" customFormat="1" ht="24.75" customHeight="1">
      <c r="A192" s="162"/>
      <c r="B192" s="162" t="s">
        <v>288</v>
      </c>
      <c r="C192" s="135"/>
      <c r="D192" s="163" t="s">
        <v>289</v>
      </c>
      <c r="E192" s="164">
        <f>SUM(E193)</f>
        <v>4000</v>
      </c>
      <c r="F192" s="164">
        <f>SUM(F193)</f>
        <v>4000</v>
      </c>
      <c r="G192" s="164">
        <f>SUM(G193)</f>
        <v>0</v>
      </c>
      <c r="H192" s="164">
        <f>SUM(H193)</f>
        <v>4000</v>
      </c>
      <c r="I192" s="164">
        <f>SUM(I193)</f>
        <v>0</v>
      </c>
      <c r="J192" s="164">
        <f>SUM(J193)</f>
        <v>0</v>
      </c>
      <c r="K192" s="183"/>
      <c r="L192" s="183"/>
      <c r="M192" s="182"/>
      <c r="N192" s="182"/>
      <c r="O192" s="182"/>
      <c r="P192" s="182"/>
      <c r="Q192" s="183"/>
      <c r="R192" s="183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</row>
    <row r="193" spans="1:61" s="140" customFormat="1" ht="24.75" customHeight="1">
      <c r="A193" s="168"/>
      <c r="B193" s="168"/>
      <c r="C193" s="169" t="s">
        <v>177</v>
      </c>
      <c r="D193" s="170" t="s">
        <v>167</v>
      </c>
      <c r="E193" s="171">
        <v>4000</v>
      </c>
      <c r="F193" s="178">
        <v>4000</v>
      </c>
      <c r="G193" s="178"/>
      <c r="H193" s="178">
        <v>4000</v>
      </c>
      <c r="I193" s="178"/>
      <c r="J193" s="178"/>
      <c r="K193" s="179"/>
      <c r="L193" s="179"/>
      <c r="M193" s="178"/>
      <c r="N193" s="178"/>
      <c r="O193" s="178"/>
      <c r="P193" s="178"/>
      <c r="Q193" s="179"/>
      <c r="R193" s="17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</row>
    <row r="194" spans="1:61" s="167" customFormat="1" ht="24.75" customHeight="1">
      <c r="A194" s="162"/>
      <c r="B194" s="162" t="s">
        <v>290</v>
      </c>
      <c r="C194" s="135"/>
      <c r="D194" s="163" t="s">
        <v>291</v>
      </c>
      <c r="E194" s="164">
        <f>SUM(E195:E202)</f>
        <v>156000</v>
      </c>
      <c r="F194" s="182">
        <f>SUM(F195:F202)</f>
        <v>156000</v>
      </c>
      <c r="G194" s="182">
        <f>SUM(G195:G202)</f>
        <v>57200</v>
      </c>
      <c r="H194" s="182">
        <f>SUM(H195:H202)</f>
        <v>98800</v>
      </c>
      <c r="I194" s="182"/>
      <c r="J194" s="182"/>
      <c r="K194" s="183"/>
      <c r="L194" s="183"/>
      <c r="M194" s="182"/>
      <c r="N194" s="182"/>
      <c r="O194" s="182"/>
      <c r="P194" s="182"/>
      <c r="Q194" s="183"/>
      <c r="R194" s="183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</row>
    <row r="195" spans="1:61" s="140" customFormat="1" ht="24.75" customHeight="1">
      <c r="A195" s="168"/>
      <c r="B195" s="204"/>
      <c r="C195" s="169">
        <v>4010</v>
      </c>
      <c r="D195" s="170" t="s">
        <v>192</v>
      </c>
      <c r="E195" s="205">
        <v>8676</v>
      </c>
      <c r="F195" s="178">
        <v>8676</v>
      </c>
      <c r="G195" s="178">
        <v>8676</v>
      </c>
      <c r="H195" s="178"/>
      <c r="I195" s="178"/>
      <c r="J195" s="178"/>
      <c r="K195" s="179"/>
      <c r="L195" s="179"/>
      <c r="M195" s="178"/>
      <c r="N195" s="178"/>
      <c r="O195" s="178"/>
      <c r="P195" s="178"/>
      <c r="Q195" s="179"/>
      <c r="R195" s="17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</row>
    <row r="196" spans="1:61" s="140" customFormat="1" ht="24.75" customHeight="1">
      <c r="A196" s="168"/>
      <c r="B196" s="204"/>
      <c r="C196" s="169">
        <v>4110</v>
      </c>
      <c r="D196" s="170" t="s">
        <v>196</v>
      </c>
      <c r="E196" s="205">
        <v>1312</v>
      </c>
      <c r="F196" s="178">
        <v>1312</v>
      </c>
      <c r="G196" s="178">
        <v>1312</v>
      </c>
      <c r="H196" s="178"/>
      <c r="I196" s="178"/>
      <c r="J196" s="178"/>
      <c r="K196" s="179"/>
      <c r="L196" s="179"/>
      <c r="M196" s="178"/>
      <c r="N196" s="178"/>
      <c r="O196" s="178"/>
      <c r="P196" s="178"/>
      <c r="Q196" s="179"/>
      <c r="R196" s="17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</row>
    <row r="197" spans="1:61" s="140" customFormat="1" ht="24.75" customHeight="1">
      <c r="A197" s="168"/>
      <c r="B197" s="204"/>
      <c r="C197" s="169">
        <v>4120</v>
      </c>
      <c r="D197" s="170" t="s">
        <v>198</v>
      </c>
      <c r="E197" s="205">
        <v>212</v>
      </c>
      <c r="F197" s="178">
        <v>212</v>
      </c>
      <c r="G197" s="178">
        <v>212</v>
      </c>
      <c r="H197" s="178"/>
      <c r="I197" s="178"/>
      <c r="J197" s="178"/>
      <c r="K197" s="179"/>
      <c r="L197" s="179"/>
      <c r="M197" s="178"/>
      <c r="N197" s="178"/>
      <c r="O197" s="178"/>
      <c r="P197" s="178"/>
      <c r="Q197" s="179"/>
      <c r="R197" s="17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</row>
    <row r="198" spans="1:61" s="140" customFormat="1" ht="24.75" customHeight="1">
      <c r="A198" s="168"/>
      <c r="B198" s="204"/>
      <c r="C198" s="169">
        <v>4170</v>
      </c>
      <c r="D198" s="170" t="s">
        <v>211</v>
      </c>
      <c r="E198" s="205">
        <v>47000</v>
      </c>
      <c r="F198" s="178">
        <v>47000</v>
      </c>
      <c r="G198" s="178">
        <v>47000</v>
      </c>
      <c r="H198" s="178"/>
      <c r="I198" s="178"/>
      <c r="J198" s="178"/>
      <c r="K198" s="179"/>
      <c r="L198" s="179"/>
      <c r="M198" s="178"/>
      <c r="N198" s="178"/>
      <c r="O198" s="178"/>
      <c r="P198" s="178"/>
      <c r="Q198" s="179"/>
      <c r="R198" s="17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</row>
    <row r="199" spans="1:61" s="140" customFormat="1" ht="24.75" customHeight="1">
      <c r="A199" s="168"/>
      <c r="B199" s="168"/>
      <c r="C199" s="169" t="s">
        <v>203</v>
      </c>
      <c r="D199" s="170" t="s">
        <v>204</v>
      </c>
      <c r="E199" s="171">
        <v>16000</v>
      </c>
      <c r="F199" s="178">
        <v>16000</v>
      </c>
      <c r="G199" s="178"/>
      <c r="H199" s="178">
        <v>16000</v>
      </c>
      <c r="I199" s="178"/>
      <c r="J199" s="178"/>
      <c r="K199" s="179"/>
      <c r="L199" s="179"/>
      <c r="M199" s="178"/>
      <c r="N199" s="178"/>
      <c r="O199" s="178"/>
      <c r="P199" s="178"/>
      <c r="Q199" s="179"/>
      <c r="R199" s="17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</row>
    <row r="200" spans="1:61" s="140" customFormat="1" ht="24.75" customHeight="1">
      <c r="A200" s="168"/>
      <c r="B200" s="168"/>
      <c r="C200" s="169" t="s">
        <v>275</v>
      </c>
      <c r="D200" s="170" t="s">
        <v>276</v>
      </c>
      <c r="E200" s="171">
        <v>9500</v>
      </c>
      <c r="F200" s="178">
        <v>9500</v>
      </c>
      <c r="G200" s="178"/>
      <c r="H200" s="178">
        <v>9500</v>
      </c>
      <c r="I200" s="178"/>
      <c r="J200" s="178"/>
      <c r="K200" s="179"/>
      <c r="L200" s="179"/>
      <c r="M200" s="178"/>
      <c r="N200" s="178"/>
      <c r="O200" s="178"/>
      <c r="P200" s="178"/>
      <c r="Q200" s="179"/>
      <c r="R200" s="17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</row>
    <row r="201" spans="1:61" s="140" customFormat="1" ht="24.75" customHeight="1">
      <c r="A201" s="168"/>
      <c r="B201" s="168"/>
      <c r="C201" s="169" t="s">
        <v>177</v>
      </c>
      <c r="D201" s="170" t="s">
        <v>167</v>
      </c>
      <c r="E201" s="171">
        <v>72800</v>
      </c>
      <c r="F201" s="178">
        <v>72800</v>
      </c>
      <c r="G201" s="178"/>
      <c r="H201" s="178">
        <v>72800</v>
      </c>
      <c r="I201" s="178"/>
      <c r="J201" s="178"/>
      <c r="K201" s="179"/>
      <c r="L201" s="179"/>
      <c r="M201" s="178"/>
      <c r="N201" s="178"/>
      <c r="O201" s="178"/>
      <c r="P201" s="178"/>
      <c r="Q201" s="179"/>
      <c r="R201" s="17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</row>
    <row r="202" spans="1:61" s="140" customFormat="1" ht="24.75" customHeight="1">
      <c r="A202" s="168"/>
      <c r="B202" s="168"/>
      <c r="C202" s="169" t="s">
        <v>220</v>
      </c>
      <c r="D202" s="170" t="s">
        <v>221</v>
      </c>
      <c r="E202" s="171">
        <v>500</v>
      </c>
      <c r="F202" s="178">
        <v>500</v>
      </c>
      <c r="G202" s="178"/>
      <c r="H202" s="178">
        <v>500</v>
      </c>
      <c r="I202" s="178"/>
      <c r="J202" s="178"/>
      <c r="K202" s="179"/>
      <c r="L202" s="179"/>
      <c r="M202" s="178"/>
      <c r="N202" s="178"/>
      <c r="O202" s="178"/>
      <c r="P202" s="178"/>
      <c r="Q202" s="179"/>
      <c r="R202" s="17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</row>
    <row r="203" spans="1:61" s="140" customFormat="1" ht="24.75" customHeight="1">
      <c r="A203" s="180"/>
      <c r="B203" s="135">
        <v>85195</v>
      </c>
      <c r="C203" s="200"/>
      <c r="D203" s="209" t="s">
        <v>22</v>
      </c>
      <c r="E203" s="164">
        <f>SUM(F204)</f>
        <v>720</v>
      </c>
      <c r="F203" s="164">
        <v>720</v>
      </c>
      <c r="G203" s="164"/>
      <c r="H203" s="164">
        <v>720</v>
      </c>
      <c r="I203" s="164">
        <f>SUM(J204)</f>
        <v>0</v>
      </c>
      <c r="J203" s="164">
        <f>SUM(K204)</f>
        <v>0</v>
      </c>
      <c r="K203" s="187"/>
      <c r="L203" s="187"/>
      <c r="M203" s="186"/>
      <c r="N203" s="186"/>
      <c r="O203" s="186"/>
      <c r="P203" s="186"/>
      <c r="Q203" s="187"/>
      <c r="R203" s="187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</row>
    <row r="204" spans="1:61" s="140" customFormat="1" ht="24.75" customHeight="1">
      <c r="A204" s="168"/>
      <c r="B204" s="168"/>
      <c r="C204" s="169">
        <v>4300</v>
      </c>
      <c r="D204" s="170" t="s">
        <v>167</v>
      </c>
      <c r="E204" s="171">
        <v>720</v>
      </c>
      <c r="F204" s="178">
        <v>720</v>
      </c>
      <c r="G204" s="178"/>
      <c r="H204" s="178">
        <v>720</v>
      </c>
      <c r="I204" s="178"/>
      <c r="J204" s="178"/>
      <c r="K204" s="179"/>
      <c r="L204" s="179"/>
      <c r="M204" s="178"/>
      <c r="N204" s="178"/>
      <c r="O204" s="178"/>
      <c r="P204" s="178"/>
      <c r="Q204" s="179"/>
      <c r="R204" s="17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</row>
    <row r="205" spans="1:61" s="161" customFormat="1" ht="24.75" customHeight="1">
      <c r="A205" s="155" t="s">
        <v>292</v>
      </c>
      <c r="B205" s="155"/>
      <c r="C205" s="156"/>
      <c r="D205" s="176" t="s">
        <v>102</v>
      </c>
      <c r="E205" s="158">
        <f>E206+E208+E218+E229+E231+E233+E235+E237+E253+E260</f>
        <v>6300632</v>
      </c>
      <c r="F205" s="158">
        <f>F206+F208+F218+F229+F231+F233+F235+F237+F253+F260</f>
        <v>5391720</v>
      </c>
      <c r="G205" s="158">
        <f>G206+G208+G218+G229+G231+G233+G235+G237+G253+G260</f>
        <v>962940</v>
      </c>
      <c r="H205" s="158">
        <f>H206+H208+H218+H229+H231+H233+H235+H237+H253+H260</f>
        <v>140550</v>
      </c>
      <c r="I205" s="158">
        <f>I206+I208+I218+I229+I231+I233+I235+I237+I253+I260</f>
        <v>0</v>
      </c>
      <c r="J205" s="158">
        <f>J206+J208+J218+J229+J231+J233+J235+J237+J253+J260</f>
        <v>4288230</v>
      </c>
      <c r="K205" s="158">
        <f>K206+K208+K218+K229+K231+K233+K235+K237+K253+K260</f>
        <v>0</v>
      </c>
      <c r="L205" s="158">
        <f>L206+L208+L218+L229+L231+L233+L235+L237+L253+L260</f>
        <v>0</v>
      </c>
      <c r="M205" s="158">
        <f>M206+M208+M218+M229+M231+M233+M235+M237+M253+M260</f>
        <v>0</v>
      </c>
      <c r="N205" s="158">
        <f>N206+N208+N218+N229+N231+N233+N235+N237+N253+N260</f>
        <v>908912</v>
      </c>
      <c r="O205" s="158">
        <f>O206+O208+O218+O229+O231+O233+O235+O237+O253+O260</f>
        <v>276845</v>
      </c>
      <c r="P205" s="158">
        <f>P206+P208+P218+P229+P231+P233+P235+P237+P253+P260</f>
        <v>632067</v>
      </c>
      <c r="Q205" s="158">
        <f>Q206+Q208+Q218+Q229+Q231+Q233+Q235+Q237+Q253+Q260</f>
        <v>0</v>
      </c>
      <c r="R205" s="181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</row>
    <row r="206" spans="1:61" s="167" customFormat="1" ht="24.75" customHeight="1">
      <c r="A206" s="162"/>
      <c r="B206" s="162" t="s">
        <v>293</v>
      </c>
      <c r="C206" s="135"/>
      <c r="D206" s="163" t="s">
        <v>294</v>
      </c>
      <c r="E206" s="164">
        <v>280000</v>
      </c>
      <c r="F206" s="182">
        <f>SUM(F207)</f>
        <v>280000</v>
      </c>
      <c r="G206" s="182"/>
      <c r="H206" s="182"/>
      <c r="I206" s="182"/>
      <c r="J206" s="182">
        <f>SUM(J207)</f>
        <v>280000</v>
      </c>
      <c r="K206" s="183"/>
      <c r="L206" s="183"/>
      <c r="M206" s="182"/>
      <c r="N206" s="182"/>
      <c r="O206" s="182"/>
      <c r="P206" s="182"/>
      <c r="Q206" s="183"/>
      <c r="R206" s="183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</row>
    <row r="207" spans="1:61" s="140" customFormat="1" ht="24.75" customHeight="1">
      <c r="A207" s="168"/>
      <c r="B207" s="168"/>
      <c r="C207" s="169" t="s">
        <v>295</v>
      </c>
      <c r="D207" s="170" t="s">
        <v>296</v>
      </c>
      <c r="E207" s="171">
        <v>280000</v>
      </c>
      <c r="F207" s="178">
        <v>280000</v>
      </c>
      <c r="G207" s="178"/>
      <c r="H207" s="178"/>
      <c r="I207" s="178"/>
      <c r="J207" s="178">
        <v>280000</v>
      </c>
      <c r="K207" s="179"/>
      <c r="L207" s="179"/>
      <c r="M207" s="178"/>
      <c r="N207" s="178"/>
      <c r="O207" s="178"/>
      <c r="P207" s="178"/>
      <c r="Q207" s="179"/>
      <c r="R207" s="17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</row>
    <row r="208" spans="1:61" s="140" customFormat="1" ht="24.75" customHeight="1">
      <c r="A208" s="180"/>
      <c r="B208" s="134">
        <v>85203</v>
      </c>
      <c r="C208" s="200"/>
      <c r="D208" s="163" t="s">
        <v>107</v>
      </c>
      <c r="E208" s="210">
        <f>SUM(E209:E217)</f>
        <v>361893</v>
      </c>
      <c r="F208" s="210">
        <f>SUM(F209:F217)</f>
        <v>361893</v>
      </c>
      <c r="G208" s="210">
        <f>SUM(G209:G217)</f>
        <v>303625</v>
      </c>
      <c r="H208" s="210">
        <f>SUM(H209:H217)</f>
        <v>58268</v>
      </c>
      <c r="I208" s="210">
        <f>SUM(I209:I217)</f>
        <v>0</v>
      </c>
      <c r="J208" s="210">
        <f>SUM(J209:J217)</f>
        <v>0</v>
      </c>
      <c r="K208" s="210">
        <f>SUM(K209:K217)</f>
        <v>0</v>
      </c>
      <c r="L208" s="210">
        <f>SUM(L209:L217)</f>
        <v>0</v>
      </c>
      <c r="M208" s="210">
        <f>SUM(M209:M217)</f>
        <v>0</v>
      </c>
      <c r="N208" s="210">
        <f>SUM(N209:N217)</f>
        <v>0</v>
      </c>
      <c r="O208" s="210">
        <f>SUM(O209:O217)</f>
        <v>0</v>
      </c>
      <c r="P208" s="210">
        <f>SUM(P209:P217)</f>
        <v>0</v>
      </c>
      <c r="Q208" s="187"/>
      <c r="R208" s="17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</row>
    <row r="209" spans="1:61" s="140" customFormat="1" ht="24.75" customHeight="1">
      <c r="A209" s="168"/>
      <c r="B209" s="168"/>
      <c r="C209" s="169">
        <v>4010</v>
      </c>
      <c r="D209" s="170" t="s">
        <v>192</v>
      </c>
      <c r="E209" s="171">
        <v>250000</v>
      </c>
      <c r="F209" s="178">
        <v>250000</v>
      </c>
      <c r="G209" s="178">
        <v>250000</v>
      </c>
      <c r="H209" s="178"/>
      <c r="I209" s="178"/>
      <c r="J209" s="178"/>
      <c r="K209" s="179"/>
      <c r="L209" s="179"/>
      <c r="M209" s="178"/>
      <c r="N209" s="178"/>
      <c r="O209" s="178"/>
      <c r="P209" s="178"/>
      <c r="Q209" s="179"/>
      <c r="R209" s="17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</row>
    <row r="210" spans="1:61" s="140" customFormat="1" ht="24.75" customHeight="1">
      <c r="A210" s="168"/>
      <c r="B210" s="168"/>
      <c r="C210" s="169">
        <v>4110</v>
      </c>
      <c r="D210" s="211" t="s">
        <v>196</v>
      </c>
      <c r="E210" s="171">
        <v>47500</v>
      </c>
      <c r="F210" s="178">
        <v>47500</v>
      </c>
      <c r="G210" s="178">
        <v>47500</v>
      </c>
      <c r="H210" s="178"/>
      <c r="I210" s="178"/>
      <c r="J210" s="178"/>
      <c r="K210" s="179"/>
      <c r="L210" s="179"/>
      <c r="M210" s="178"/>
      <c r="N210" s="178"/>
      <c r="O210" s="178"/>
      <c r="P210" s="178"/>
      <c r="Q210" s="179"/>
      <c r="R210" s="17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</row>
    <row r="211" spans="1:61" s="140" customFormat="1" ht="24.75" customHeight="1">
      <c r="A211" s="168"/>
      <c r="B211" s="168"/>
      <c r="C211" s="169">
        <v>4120</v>
      </c>
      <c r="D211" s="211" t="s">
        <v>198</v>
      </c>
      <c r="E211" s="171">
        <v>6125</v>
      </c>
      <c r="F211" s="178">
        <v>6125</v>
      </c>
      <c r="G211" s="178">
        <v>6125</v>
      </c>
      <c r="H211" s="178"/>
      <c r="I211" s="178"/>
      <c r="J211" s="178"/>
      <c r="K211" s="179"/>
      <c r="L211" s="179"/>
      <c r="M211" s="178"/>
      <c r="N211" s="178"/>
      <c r="O211" s="178"/>
      <c r="P211" s="178"/>
      <c r="Q211" s="179"/>
      <c r="R211" s="17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</row>
    <row r="212" spans="1:61" s="140" customFormat="1" ht="24.75" customHeight="1">
      <c r="A212" s="168"/>
      <c r="B212" s="168"/>
      <c r="C212" s="169">
        <v>4210</v>
      </c>
      <c r="D212" s="211" t="s">
        <v>204</v>
      </c>
      <c r="E212" s="171">
        <v>12000</v>
      </c>
      <c r="F212" s="178">
        <v>12000</v>
      </c>
      <c r="G212" s="178"/>
      <c r="H212" s="178">
        <v>12000</v>
      </c>
      <c r="I212" s="178"/>
      <c r="J212" s="178"/>
      <c r="K212" s="179"/>
      <c r="L212" s="179"/>
      <c r="M212" s="178"/>
      <c r="N212" s="178"/>
      <c r="O212" s="178"/>
      <c r="P212" s="178"/>
      <c r="Q212" s="179"/>
      <c r="R212" s="17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</row>
    <row r="213" spans="1:61" s="140" customFormat="1" ht="24.75" customHeight="1">
      <c r="A213" s="168"/>
      <c r="B213" s="168"/>
      <c r="C213" s="169">
        <v>4220</v>
      </c>
      <c r="D213" s="211" t="s">
        <v>276</v>
      </c>
      <c r="E213" s="171">
        <v>5000</v>
      </c>
      <c r="F213" s="178">
        <v>5000</v>
      </c>
      <c r="G213" s="178"/>
      <c r="H213" s="178">
        <v>5000</v>
      </c>
      <c r="I213" s="178"/>
      <c r="J213" s="178"/>
      <c r="K213" s="179"/>
      <c r="L213" s="179"/>
      <c r="M213" s="178"/>
      <c r="N213" s="178"/>
      <c r="O213" s="178"/>
      <c r="P213" s="178"/>
      <c r="Q213" s="179"/>
      <c r="R213" s="17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</row>
    <row r="214" spans="1:61" s="140" customFormat="1" ht="24.75" customHeight="1">
      <c r="A214" s="168"/>
      <c r="B214" s="168"/>
      <c r="C214" s="169">
        <v>4260</v>
      </c>
      <c r="D214" s="211" t="s">
        <v>176</v>
      </c>
      <c r="E214" s="171">
        <v>4000</v>
      </c>
      <c r="F214" s="178">
        <v>4000</v>
      </c>
      <c r="G214" s="178"/>
      <c r="H214" s="178">
        <v>4000</v>
      </c>
      <c r="I214" s="178"/>
      <c r="J214" s="178"/>
      <c r="K214" s="179"/>
      <c r="L214" s="179"/>
      <c r="M214" s="178"/>
      <c r="N214" s="178"/>
      <c r="O214" s="178"/>
      <c r="P214" s="178"/>
      <c r="Q214" s="179"/>
      <c r="R214" s="17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</row>
    <row r="215" spans="1:61" s="140" customFormat="1" ht="24.75" customHeight="1">
      <c r="A215" s="168"/>
      <c r="B215" s="168"/>
      <c r="C215" s="169">
        <v>4300</v>
      </c>
      <c r="D215" s="170" t="s">
        <v>167</v>
      </c>
      <c r="E215" s="171">
        <v>36368</v>
      </c>
      <c r="F215" s="178">
        <v>36368</v>
      </c>
      <c r="G215" s="178"/>
      <c r="H215" s="178">
        <v>36368</v>
      </c>
      <c r="I215" s="178"/>
      <c r="J215" s="178"/>
      <c r="K215" s="179"/>
      <c r="L215" s="179"/>
      <c r="M215" s="178"/>
      <c r="N215" s="178"/>
      <c r="O215" s="178"/>
      <c r="P215" s="178"/>
      <c r="Q215" s="179"/>
      <c r="R215" s="17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</row>
    <row r="216" spans="1:61" s="140" customFormat="1" ht="24.75" customHeight="1">
      <c r="A216" s="168"/>
      <c r="B216" s="168"/>
      <c r="C216" s="169">
        <v>4370</v>
      </c>
      <c r="D216" s="170" t="s">
        <v>297</v>
      </c>
      <c r="E216" s="171">
        <v>600</v>
      </c>
      <c r="F216" s="178">
        <v>600</v>
      </c>
      <c r="G216" s="178"/>
      <c r="H216" s="178">
        <v>600</v>
      </c>
      <c r="I216" s="178"/>
      <c r="J216" s="178"/>
      <c r="K216" s="179"/>
      <c r="L216" s="179"/>
      <c r="M216" s="178"/>
      <c r="N216" s="178"/>
      <c r="O216" s="178"/>
      <c r="P216" s="178"/>
      <c r="Q216" s="179"/>
      <c r="R216" s="17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</row>
    <row r="217" spans="1:61" s="140" customFormat="1" ht="24.75" customHeight="1">
      <c r="A217" s="168"/>
      <c r="B217" s="168"/>
      <c r="C217" s="169">
        <v>4410</v>
      </c>
      <c r="D217" s="170" t="s">
        <v>221</v>
      </c>
      <c r="E217" s="171">
        <v>300</v>
      </c>
      <c r="F217" s="178">
        <v>300</v>
      </c>
      <c r="G217" s="178"/>
      <c r="H217" s="178">
        <v>300</v>
      </c>
      <c r="I217" s="178"/>
      <c r="J217" s="178"/>
      <c r="K217" s="179"/>
      <c r="L217" s="179"/>
      <c r="M217" s="178"/>
      <c r="N217" s="178"/>
      <c r="O217" s="178"/>
      <c r="P217" s="178"/>
      <c r="Q217" s="179"/>
      <c r="R217" s="17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</row>
    <row r="218" spans="1:61" s="167" customFormat="1" ht="24.75" customHeight="1">
      <c r="A218" s="162"/>
      <c r="B218" s="162" t="s">
        <v>298</v>
      </c>
      <c r="C218" s="135"/>
      <c r="D218" s="163" t="s">
        <v>299</v>
      </c>
      <c r="E218" s="164">
        <f>SUM(E219:E228)</f>
        <v>3334000</v>
      </c>
      <c r="F218" s="182">
        <f>SUM(F219:F228)</f>
        <v>3334000</v>
      </c>
      <c r="G218" s="182">
        <f>SUM(G220:G228)</f>
        <v>83545</v>
      </c>
      <c r="H218" s="182">
        <f>SUM(H220:H228)</f>
        <v>13100</v>
      </c>
      <c r="I218" s="182"/>
      <c r="J218" s="182">
        <f>SUM(J219:J228)</f>
        <v>3237355</v>
      </c>
      <c r="K218" s="183"/>
      <c r="L218" s="183"/>
      <c r="M218" s="182"/>
      <c r="N218" s="182"/>
      <c r="O218" s="182"/>
      <c r="P218" s="182"/>
      <c r="Q218" s="183"/>
      <c r="R218" s="183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</row>
    <row r="219" spans="1:61" s="140" customFormat="1" ht="24.75" customHeight="1">
      <c r="A219" s="168"/>
      <c r="B219" s="168"/>
      <c r="C219" s="169" t="s">
        <v>295</v>
      </c>
      <c r="D219" s="170" t="s">
        <v>296</v>
      </c>
      <c r="E219" s="171">
        <v>3234855</v>
      </c>
      <c r="F219" s="178">
        <v>3234855</v>
      </c>
      <c r="G219" s="178"/>
      <c r="H219" s="178"/>
      <c r="I219" s="178"/>
      <c r="J219" s="178">
        <v>3234855</v>
      </c>
      <c r="K219" s="179"/>
      <c r="L219" s="179"/>
      <c r="M219" s="178"/>
      <c r="N219" s="178"/>
      <c r="O219" s="178"/>
      <c r="P219" s="178"/>
      <c r="Q219" s="179"/>
      <c r="R219" s="17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</row>
    <row r="220" spans="1:61" s="140" customFormat="1" ht="24.75" customHeight="1">
      <c r="A220" s="168"/>
      <c r="B220" s="168"/>
      <c r="C220" s="169" t="s">
        <v>191</v>
      </c>
      <c r="D220" s="170" t="s">
        <v>192</v>
      </c>
      <c r="E220" s="171">
        <v>62842</v>
      </c>
      <c r="F220" s="178">
        <v>62842</v>
      </c>
      <c r="G220" s="178">
        <v>62842</v>
      </c>
      <c r="H220" s="178"/>
      <c r="I220" s="178"/>
      <c r="J220" s="178"/>
      <c r="K220" s="179"/>
      <c r="L220" s="179"/>
      <c r="M220" s="178"/>
      <c r="N220" s="178"/>
      <c r="O220" s="178"/>
      <c r="P220" s="178"/>
      <c r="Q220" s="179"/>
      <c r="R220" s="17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</row>
    <row r="221" spans="1:61" s="140" customFormat="1" ht="24.75" customHeight="1">
      <c r="A221" s="168"/>
      <c r="B221" s="168"/>
      <c r="C221" s="169" t="s">
        <v>193</v>
      </c>
      <c r="D221" s="170" t="s">
        <v>194</v>
      </c>
      <c r="E221" s="171">
        <v>7322</v>
      </c>
      <c r="F221" s="178">
        <v>7322</v>
      </c>
      <c r="G221" s="178">
        <v>7322</v>
      </c>
      <c r="H221" s="178"/>
      <c r="I221" s="178"/>
      <c r="J221" s="178"/>
      <c r="K221" s="179"/>
      <c r="L221" s="179"/>
      <c r="M221" s="178"/>
      <c r="N221" s="178"/>
      <c r="O221" s="178"/>
      <c r="P221" s="178"/>
      <c r="Q221" s="179"/>
      <c r="R221" s="17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</row>
    <row r="222" spans="1:61" s="140" customFormat="1" ht="24.75" customHeight="1">
      <c r="A222" s="168"/>
      <c r="B222" s="168"/>
      <c r="C222" s="169" t="s">
        <v>195</v>
      </c>
      <c r="D222" s="170" t="s">
        <v>196</v>
      </c>
      <c r="E222" s="171">
        <v>11636</v>
      </c>
      <c r="F222" s="178">
        <v>11636</v>
      </c>
      <c r="G222" s="178">
        <v>11636</v>
      </c>
      <c r="H222" s="178"/>
      <c r="I222" s="178"/>
      <c r="J222" s="178"/>
      <c r="K222" s="179"/>
      <c r="L222" s="179"/>
      <c r="M222" s="178"/>
      <c r="N222" s="178"/>
      <c r="O222" s="178"/>
      <c r="P222" s="178"/>
      <c r="Q222" s="179"/>
      <c r="R222" s="17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</row>
    <row r="223" spans="1:61" s="140" customFormat="1" ht="24.75" customHeight="1">
      <c r="A223" s="168"/>
      <c r="B223" s="168"/>
      <c r="C223" s="169" t="s">
        <v>197</v>
      </c>
      <c r="D223" s="170" t="s">
        <v>198</v>
      </c>
      <c r="E223" s="171">
        <v>1745</v>
      </c>
      <c r="F223" s="178">
        <v>1745</v>
      </c>
      <c r="G223" s="178">
        <v>1745</v>
      </c>
      <c r="H223" s="178"/>
      <c r="I223" s="178"/>
      <c r="J223" s="178"/>
      <c r="K223" s="179"/>
      <c r="L223" s="179"/>
      <c r="M223" s="178"/>
      <c r="N223" s="178"/>
      <c r="O223" s="178"/>
      <c r="P223" s="178"/>
      <c r="Q223" s="179"/>
      <c r="R223" s="17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</row>
    <row r="224" spans="1:61" s="140" customFormat="1" ht="24.75" customHeight="1">
      <c r="A224" s="168"/>
      <c r="B224" s="168"/>
      <c r="C224" s="169" t="s">
        <v>203</v>
      </c>
      <c r="D224" s="170" t="s">
        <v>204</v>
      </c>
      <c r="E224" s="171">
        <v>6000</v>
      </c>
      <c r="F224" s="178">
        <v>6000</v>
      </c>
      <c r="G224" s="178"/>
      <c r="H224" s="178">
        <v>6000</v>
      </c>
      <c r="I224" s="178"/>
      <c r="J224" s="178"/>
      <c r="K224" s="179"/>
      <c r="L224" s="179"/>
      <c r="M224" s="178"/>
      <c r="N224" s="178"/>
      <c r="O224" s="178"/>
      <c r="P224" s="178"/>
      <c r="Q224" s="179"/>
      <c r="R224" s="17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</row>
    <row r="225" spans="1:61" s="140" customFormat="1" ht="24.75" customHeight="1">
      <c r="A225" s="168"/>
      <c r="B225" s="168"/>
      <c r="C225" s="169">
        <v>4300</v>
      </c>
      <c r="D225" s="170" t="s">
        <v>167</v>
      </c>
      <c r="E225" s="171">
        <v>6500</v>
      </c>
      <c r="F225" s="178">
        <v>6500</v>
      </c>
      <c r="G225" s="178"/>
      <c r="H225" s="178">
        <v>6500</v>
      </c>
      <c r="I225" s="178"/>
      <c r="J225" s="178"/>
      <c r="K225" s="179"/>
      <c r="L225" s="179"/>
      <c r="M225" s="178"/>
      <c r="N225" s="178"/>
      <c r="O225" s="178"/>
      <c r="P225" s="178"/>
      <c r="Q225" s="179"/>
      <c r="R225" s="17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</row>
    <row r="226" spans="1:61" s="140" customFormat="1" ht="24.75" customHeight="1">
      <c r="A226" s="168"/>
      <c r="B226" s="168"/>
      <c r="C226" s="169">
        <v>4410</v>
      </c>
      <c r="D226" s="170" t="s">
        <v>221</v>
      </c>
      <c r="E226" s="171">
        <v>200</v>
      </c>
      <c r="F226" s="178">
        <v>200</v>
      </c>
      <c r="G226" s="178"/>
      <c r="H226" s="178">
        <v>200</v>
      </c>
      <c r="I226" s="178"/>
      <c r="J226" s="178"/>
      <c r="K226" s="179"/>
      <c r="L226" s="179"/>
      <c r="M226" s="178"/>
      <c r="N226" s="178"/>
      <c r="O226" s="178"/>
      <c r="P226" s="178"/>
      <c r="Q226" s="179"/>
      <c r="R226" s="17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</row>
    <row r="227" spans="1:61" s="140" customFormat="1" ht="24.75" customHeight="1">
      <c r="A227" s="168"/>
      <c r="B227" s="168"/>
      <c r="C227" s="169">
        <v>4440</v>
      </c>
      <c r="D227" s="170" t="s">
        <v>224</v>
      </c>
      <c r="E227" s="171">
        <v>2500</v>
      </c>
      <c r="F227" s="178">
        <v>2500</v>
      </c>
      <c r="G227" s="178"/>
      <c r="H227" s="178"/>
      <c r="I227" s="178"/>
      <c r="J227" s="178">
        <v>2500</v>
      </c>
      <c r="K227" s="179"/>
      <c r="L227" s="179"/>
      <c r="M227" s="178"/>
      <c r="N227" s="178"/>
      <c r="O227" s="178"/>
      <c r="P227" s="178"/>
      <c r="Q227" s="179"/>
      <c r="R227" s="17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</row>
    <row r="228" spans="1:61" s="140" customFormat="1" ht="24.75" customHeight="1">
      <c r="A228" s="168"/>
      <c r="B228" s="168"/>
      <c r="C228" s="169">
        <v>4700</v>
      </c>
      <c r="D228" s="170" t="s">
        <v>226</v>
      </c>
      <c r="E228" s="171">
        <v>400</v>
      </c>
      <c r="F228" s="178">
        <v>400</v>
      </c>
      <c r="G228" s="178"/>
      <c r="H228" s="178">
        <v>400</v>
      </c>
      <c r="I228" s="178"/>
      <c r="J228" s="178"/>
      <c r="K228" s="179"/>
      <c r="L228" s="179"/>
      <c r="M228" s="178"/>
      <c r="N228" s="178"/>
      <c r="O228" s="178"/>
      <c r="P228" s="178"/>
      <c r="Q228" s="179"/>
      <c r="R228" s="17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</row>
    <row r="229" spans="1:61" s="167" customFormat="1" ht="24.75" customHeight="1">
      <c r="A229" s="162"/>
      <c r="B229" s="162" t="s">
        <v>300</v>
      </c>
      <c r="C229" s="135"/>
      <c r="D229" s="163" t="s">
        <v>301</v>
      </c>
      <c r="E229" s="164">
        <f>SUM(F230)</f>
        <v>32957</v>
      </c>
      <c r="F229" s="182">
        <f>SUM(F230)</f>
        <v>32957</v>
      </c>
      <c r="G229" s="182">
        <f>SUM(G230)</f>
        <v>0</v>
      </c>
      <c r="H229" s="182">
        <f>SUM(H230)</f>
        <v>0</v>
      </c>
      <c r="I229" s="182">
        <f>SUM(I230)</f>
        <v>0</v>
      </c>
      <c r="J229" s="182">
        <f>SUM(J230)</f>
        <v>32957</v>
      </c>
      <c r="K229" s="183"/>
      <c r="L229" s="183"/>
      <c r="M229" s="182"/>
      <c r="N229" s="182"/>
      <c r="O229" s="182"/>
      <c r="P229" s="182"/>
      <c r="Q229" s="183"/>
      <c r="R229" s="183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</row>
    <row r="230" spans="1:61" s="140" customFormat="1" ht="24.75" customHeight="1">
      <c r="A230" s="168"/>
      <c r="B230" s="168"/>
      <c r="C230" s="169">
        <v>4130</v>
      </c>
      <c r="D230" s="170" t="s">
        <v>302</v>
      </c>
      <c r="E230" s="171">
        <v>32957</v>
      </c>
      <c r="F230" s="178">
        <v>32957</v>
      </c>
      <c r="G230" s="178"/>
      <c r="H230" s="178"/>
      <c r="I230" s="178"/>
      <c r="J230" s="178">
        <v>32957</v>
      </c>
      <c r="K230" s="179"/>
      <c r="L230" s="179"/>
      <c r="M230" s="178"/>
      <c r="N230" s="178"/>
      <c r="O230" s="178"/>
      <c r="P230" s="178"/>
      <c r="Q230" s="179"/>
      <c r="R230" s="17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</row>
    <row r="231" spans="1:61" s="167" customFormat="1" ht="24.75" customHeight="1">
      <c r="A231" s="162"/>
      <c r="B231" s="162" t="s">
        <v>303</v>
      </c>
      <c r="C231" s="135"/>
      <c r="D231" s="163" t="s">
        <v>304</v>
      </c>
      <c r="E231" s="164">
        <f>SUM(F232)</f>
        <v>202825</v>
      </c>
      <c r="F231" s="182">
        <f>SUM(F232)</f>
        <v>202825</v>
      </c>
      <c r="G231" s="182">
        <f>SUM(G232)</f>
        <v>0</v>
      </c>
      <c r="H231" s="182">
        <f>SUM(H232)</f>
        <v>0</v>
      </c>
      <c r="I231" s="182">
        <f>SUM(I232)</f>
        <v>0</v>
      </c>
      <c r="J231" s="182">
        <f>SUM(J232)</f>
        <v>202825</v>
      </c>
      <c r="K231" s="183"/>
      <c r="L231" s="183"/>
      <c r="M231" s="182"/>
      <c r="N231" s="182"/>
      <c r="O231" s="182"/>
      <c r="P231" s="182"/>
      <c r="Q231" s="183"/>
      <c r="R231" s="183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</row>
    <row r="232" spans="1:61" s="140" customFormat="1" ht="24.75" customHeight="1">
      <c r="A232" s="168"/>
      <c r="B232" s="168"/>
      <c r="C232" s="169" t="s">
        <v>295</v>
      </c>
      <c r="D232" s="170" t="s">
        <v>296</v>
      </c>
      <c r="E232" s="171">
        <v>202825</v>
      </c>
      <c r="F232" s="178">
        <v>202825</v>
      </c>
      <c r="G232" s="178"/>
      <c r="H232" s="178"/>
      <c r="I232" s="178"/>
      <c r="J232" s="178">
        <v>202825</v>
      </c>
      <c r="K232" s="179"/>
      <c r="L232" s="179"/>
      <c r="M232" s="178"/>
      <c r="N232" s="178"/>
      <c r="O232" s="178"/>
      <c r="P232" s="178"/>
      <c r="Q232" s="179"/>
      <c r="R232" s="17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</row>
    <row r="233" spans="1:61" s="167" customFormat="1" ht="24.75" customHeight="1">
      <c r="A233" s="162"/>
      <c r="B233" s="162" t="s">
        <v>305</v>
      </c>
      <c r="C233" s="135"/>
      <c r="D233" s="163" t="s">
        <v>306</v>
      </c>
      <c r="E233" s="164">
        <v>160000</v>
      </c>
      <c r="F233" s="182">
        <f>SUM(F234)</f>
        <v>160000</v>
      </c>
      <c r="G233" s="182">
        <f>SUM(G234)</f>
        <v>0</v>
      </c>
      <c r="H233" s="182">
        <f>SUM(H234)</f>
        <v>0</v>
      </c>
      <c r="I233" s="182">
        <f>SUM(I234)</f>
        <v>0</v>
      </c>
      <c r="J233" s="182">
        <f>SUM(J234)</f>
        <v>160000</v>
      </c>
      <c r="K233" s="183"/>
      <c r="L233" s="183"/>
      <c r="M233" s="182"/>
      <c r="N233" s="182"/>
      <c r="O233" s="182"/>
      <c r="P233" s="182"/>
      <c r="Q233" s="183"/>
      <c r="R233" s="183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</row>
    <row r="234" spans="1:61" s="140" customFormat="1" ht="24.75" customHeight="1">
      <c r="A234" s="168"/>
      <c r="B234" s="168"/>
      <c r="C234" s="169" t="s">
        <v>295</v>
      </c>
      <c r="D234" s="170" t="s">
        <v>296</v>
      </c>
      <c r="E234" s="171">
        <v>160000</v>
      </c>
      <c r="F234" s="178">
        <v>160000</v>
      </c>
      <c r="G234" s="178"/>
      <c r="H234" s="178"/>
      <c r="I234" s="178"/>
      <c r="J234" s="178">
        <v>160000</v>
      </c>
      <c r="K234" s="179"/>
      <c r="L234" s="179"/>
      <c r="M234" s="178"/>
      <c r="N234" s="178"/>
      <c r="O234" s="178"/>
      <c r="P234" s="178"/>
      <c r="Q234" s="179"/>
      <c r="R234" s="17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</row>
    <row r="235" spans="1:61" s="188" customFormat="1" ht="24.75" customHeight="1">
      <c r="A235" s="180"/>
      <c r="B235" s="135">
        <v>85216</v>
      </c>
      <c r="C235" s="200"/>
      <c r="D235" s="163" t="s">
        <v>114</v>
      </c>
      <c r="E235" s="164">
        <f>SUM(F236)</f>
        <v>142230</v>
      </c>
      <c r="F235" s="182">
        <f>SUM(F236)</f>
        <v>142230</v>
      </c>
      <c r="G235" s="182">
        <f>SUM(G236)</f>
        <v>0</v>
      </c>
      <c r="H235" s="182">
        <f>SUM(H236)</f>
        <v>0</v>
      </c>
      <c r="I235" s="182">
        <f>SUM(I236)</f>
        <v>0</v>
      </c>
      <c r="J235" s="182">
        <f>SUM(J236)</f>
        <v>142230</v>
      </c>
      <c r="K235" s="183"/>
      <c r="L235" s="183"/>
      <c r="M235" s="182"/>
      <c r="N235" s="182"/>
      <c r="O235" s="186"/>
      <c r="P235" s="186"/>
      <c r="Q235" s="187"/>
      <c r="R235" s="187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</row>
    <row r="236" spans="1:61" s="140" customFormat="1" ht="24.75" customHeight="1">
      <c r="A236" s="168"/>
      <c r="B236" s="168"/>
      <c r="C236" s="169">
        <v>3110</v>
      </c>
      <c r="D236" s="170" t="s">
        <v>296</v>
      </c>
      <c r="E236" s="171">
        <v>142230</v>
      </c>
      <c r="F236" s="178">
        <v>142230</v>
      </c>
      <c r="G236" s="178"/>
      <c r="H236" s="178"/>
      <c r="I236" s="178"/>
      <c r="J236" s="178">
        <v>142230</v>
      </c>
      <c r="K236" s="179"/>
      <c r="L236" s="179"/>
      <c r="M236" s="178"/>
      <c r="N236" s="178"/>
      <c r="O236" s="178"/>
      <c r="P236" s="178"/>
      <c r="Q236" s="179"/>
      <c r="R236" s="17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</row>
    <row r="237" spans="1:61" s="167" customFormat="1" ht="24.75" customHeight="1">
      <c r="A237" s="162"/>
      <c r="B237" s="162" t="s">
        <v>307</v>
      </c>
      <c r="C237" s="135"/>
      <c r="D237" s="163" t="s">
        <v>115</v>
      </c>
      <c r="E237" s="164">
        <f>SUM(E238:E252)</f>
        <v>1399983</v>
      </c>
      <c r="F237" s="164">
        <f>SUM(F238:F252)</f>
        <v>491071</v>
      </c>
      <c r="G237" s="164">
        <f>SUM(G238:G252)</f>
        <v>413884</v>
      </c>
      <c r="H237" s="164">
        <f>SUM(H238:H252)</f>
        <v>63187</v>
      </c>
      <c r="I237" s="164">
        <f>SUM(I238:I252)</f>
        <v>0</v>
      </c>
      <c r="J237" s="164">
        <f>SUM(J238:J252)</f>
        <v>14000</v>
      </c>
      <c r="K237" s="164">
        <f>SUM(K238:K252)</f>
        <v>0</v>
      </c>
      <c r="L237" s="164">
        <f>SUM(L238:L252)</f>
        <v>0</v>
      </c>
      <c r="M237" s="164">
        <f>SUM(M238:M252)</f>
        <v>0</v>
      </c>
      <c r="N237" s="164">
        <f>SUM(N238:N252)</f>
        <v>908912</v>
      </c>
      <c r="O237" s="164">
        <f>SUM(O238:O252)</f>
        <v>276845</v>
      </c>
      <c r="P237" s="164">
        <f>SUM(P238:P252)</f>
        <v>632067</v>
      </c>
      <c r="Q237" s="164">
        <f>SUM(Q238:Q252)</f>
        <v>0</v>
      </c>
      <c r="R237" s="164">
        <f>SUM(R238:R252)</f>
        <v>0</v>
      </c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</row>
    <row r="238" spans="1:61" s="140" customFormat="1" ht="24.75" customHeight="1">
      <c r="A238" s="168"/>
      <c r="B238" s="168"/>
      <c r="C238" s="169" t="s">
        <v>191</v>
      </c>
      <c r="D238" s="170" t="s">
        <v>192</v>
      </c>
      <c r="E238" s="171">
        <v>321640</v>
      </c>
      <c r="F238" s="203">
        <v>321640</v>
      </c>
      <c r="G238" s="203">
        <v>321640</v>
      </c>
      <c r="H238" s="178"/>
      <c r="I238" s="178"/>
      <c r="J238" s="178"/>
      <c r="K238" s="179"/>
      <c r="L238" s="179"/>
      <c r="M238" s="178"/>
      <c r="N238" s="178"/>
      <c r="O238" s="178"/>
      <c r="P238" s="178"/>
      <c r="Q238" s="179"/>
      <c r="R238" s="17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</row>
    <row r="239" spans="1:61" s="140" customFormat="1" ht="24.75" customHeight="1">
      <c r="A239" s="168"/>
      <c r="B239" s="168"/>
      <c r="C239" s="169" t="s">
        <v>193</v>
      </c>
      <c r="D239" s="170" t="s">
        <v>194</v>
      </c>
      <c r="E239" s="171">
        <v>23518</v>
      </c>
      <c r="F239" s="178">
        <v>23518</v>
      </c>
      <c r="G239" s="178">
        <v>23518</v>
      </c>
      <c r="H239" s="178"/>
      <c r="I239" s="178"/>
      <c r="J239" s="178"/>
      <c r="K239" s="179"/>
      <c r="L239" s="179"/>
      <c r="M239" s="178"/>
      <c r="N239" s="178"/>
      <c r="O239" s="178"/>
      <c r="P239" s="178"/>
      <c r="Q239" s="179"/>
      <c r="R239" s="17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</row>
    <row r="240" spans="1:61" s="140" customFormat="1" ht="24.75" customHeight="1">
      <c r="A240" s="168"/>
      <c r="B240" s="168"/>
      <c r="C240" s="169" t="s">
        <v>195</v>
      </c>
      <c r="D240" s="170" t="s">
        <v>196</v>
      </c>
      <c r="E240" s="171">
        <v>60100</v>
      </c>
      <c r="F240" s="178">
        <v>60100</v>
      </c>
      <c r="G240" s="178">
        <v>60100</v>
      </c>
      <c r="H240" s="178"/>
      <c r="I240" s="178"/>
      <c r="J240" s="178"/>
      <c r="K240" s="179"/>
      <c r="L240" s="179"/>
      <c r="M240" s="178"/>
      <c r="N240" s="178"/>
      <c r="O240" s="178"/>
      <c r="P240" s="178"/>
      <c r="Q240" s="179"/>
      <c r="R240" s="17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</row>
    <row r="241" spans="1:61" s="140" customFormat="1" ht="24.75" customHeight="1">
      <c r="A241" s="168"/>
      <c r="B241" s="168"/>
      <c r="C241" s="169" t="s">
        <v>197</v>
      </c>
      <c r="D241" s="170" t="s">
        <v>198</v>
      </c>
      <c r="E241" s="171">
        <v>8626</v>
      </c>
      <c r="F241" s="178">
        <v>8626</v>
      </c>
      <c r="G241" s="178">
        <v>8626</v>
      </c>
      <c r="H241" s="178"/>
      <c r="I241" s="178"/>
      <c r="J241" s="178"/>
      <c r="K241" s="179"/>
      <c r="L241" s="179"/>
      <c r="M241" s="178"/>
      <c r="N241" s="178"/>
      <c r="O241" s="178"/>
      <c r="P241" s="178"/>
      <c r="Q241" s="179"/>
      <c r="R241" s="17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</row>
    <row r="242" spans="1:61" s="140" customFormat="1" ht="24.75" customHeight="1">
      <c r="A242" s="168"/>
      <c r="B242" s="168"/>
      <c r="C242" s="169" t="s">
        <v>203</v>
      </c>
      <c r="D242" s="170" t="s">
        <v>204</v>
      </c>
      <c r="E242" s="171">
        <v>21000</v>
      </c>
      <c r="F242" s="178">
        <v>21000</v>
      </c>
      <c r="G242" s="178"/>
      <c r="H242" s="178">
        <v>21000</v>
      </c>
      <c r="I242" s="178"/>
      <c r="J242" s="178"/>
      <c r="K242" s="179"/>
      <c r="L242" s="179"/>
      <c r="M242" s="178"/>
      <c r="N242" s="178"/>
      <c r="O242" s="178"/>
      <c r="P242" s="178"/>
      <c r="Q242" s="179"/>
      <c r="R242" s="17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</row>
    <row r="243" spans="1:61" s="140" customFormat="1" ht="24.75" customHeight="1">
      <c r="A243" s="168"/>
      <c r="B243" s="168"/>
      <c r="C243" s="169" t="s">
        <v>175</v>
      </c>
      <c r="D243" s="170" t="s">
        <v>176</v>
      </c>
      <c r="E243" s="171">
        <v>11000</v>
      </c>
      <c r="F243" s="178">
        <v>11000</v>
      </c>
      <c r="G243" s="178"/>
      <c r="H243" s="178">
        <v>11000</v>
      </c>
      <c r="I243" s="178"/>
      <c r="J243" s="178"/>
      <c r="K243" s="179"/>
      <c r="L243" s="179"/>
      <c r="M243" s="178"/>
      <c r="N243" s="178"/>
      <c r="O243" s="178"/>
      <c r="P243" s="178"/>
      <c r="Q243" s="179"/>
      <c r="R243" s="17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</row>
    <row r="244" spans="1:61" s="140" customFormat="1" ht="24.75" customHeight="1">
      <c r="A244" s="168"/>
      <c r="B244" s="168"/>
      <c r="C244" s="169" t="s">
        <v>177</v>
      </c>
      <c r="D244" s="170" t="s">
        <v>167</v>
      </c>
      <c r="E244" s="171">
        <v>10000</v>
      </c>
      <c r="F244" s="178">
        <v>10000</v>
      </c>
      <c r="G244" s="178"/>
      <c r="H244" s="178">
        <v>10000</v>
      </c>
      <c r="I244" s="178"/>
      <c r="J244" s="178"/>
      <c r="K244" s="179"/>
      <c r="L244" s="179"/>
      <c r="M244" s="178"/>
      <c r="N244" s="178"/>
      <c r="O244" s="178"/>
      <c r="P244" s="178"/>
      <c r="Q244" s="179"/>
      <c r="R244" s="17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</row>
    <row r="245" spans="1:61" s="140" customFormat="1" ht="24.75" customHeight="1">
      <c r="A245" s="168"/>
      <c r="B245" s="168"/>
      <c r="C245" s="169" t="s">
        <v>214</v>
      </c>
      <c r="D245" s="170" t="s">
        <v>269</v>
      </c>
      <c r="E245" s="171">
        <v>2387</v>
      </c>
      <c r="F245" s="178">
        <v>2387</v>
      </c>
      <c r="G245" s="178"/>
      <c r="H245" s="178">
        <v>2387</v>
      </c>
      <c r="I245" s="178"/>
      <c r="J245" s="178"/>
      <c r="K245" s="179"/>
      <c r="L245" s="179"/>
      <c r="M245" s="178"/>
      <c r="N245" s="178"/>
      <c r="O245" s="178"/>
      <c r="P245" s="178"/>
      <c r="Q245" s="179"/>
      <c r="R245" s="17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</row>
    <row r="246" spans="1:61" s="140" customFormat="1" ht="24.75" customHeight="1">
      <c r="A246" s="168"/>
      <c r="B246" s="168"/>
      <c r="C246" s="169">
        <v>4360</v>
      </c>
      <c r="D246" s="170" t="s">
        <v>308</v>
      </c>
      <c r="E246" s="171">
        <v>3000</v>
      </c>
      <c r="F246" s="178">
        <v>3000</v>
      </c>
      <c r="G246" s="178"/>
      <c r="H246" s="178">
        <v>3000</v>
      </c>
      <c r="I246" s="178"/>
      <c r="J246" s="178"/>
      <c r="K246" s="179"/>
      <c r="L246" s="179"/>
      <c r="M246" s="178"/>
      <c r="N246" s="178"/>
      <c r="O246" s="178"/>
      <c r="P246" s="178"/>
      <c r="Q246" s="179"/>
      <c r="R246" s="17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</row>
    <row r="247" spans="1:61" s="140" customFormat="1" ht="24.75" customHeight="1">
      <c r="A247" s="168"/>
      <c r="B247" s="168"/>
      <c r="C247" s="169" t="s">
        <v>218</v>
      </c>
      <c r="D247" s="170" t="s">
        <v>219</v>
      </c>
      <c r="E247" s="171">
        <v>5000</v>
      </c>
      <c r="F247" s="178">
        <v>5000</v>
      </c>
      <c r="G247" s="178"/>
      <c r="H247" s="178">
        <v>5000</v>
      </c>
      <c r="I247" s="178"/>
      <c r="J247" s="178"/>
      <c r="K247" s="179"/>
      <c r="L247" s="179"/>
      <c r="M247" s="178"/>
      <c r="N247" s="178"/>
      <c r="O247" s="178"/>
      <c r="P247" s="178"/>
      <c r="Q247" s="179"/>
      <c r="R247" s="17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</row>
    <row r="248" spans="1:61" s="140" customFormat="1" ht="24.75" customHeight="1">
      <c r="A248" s="168"/>
      <c r="B248" s="168"/>
      <c r="C248" s="169" t="s">
        <v>220</v>
      </c>
      <c r="D248" s="170" t="s">
        <v>221</v>
      </c>
      <c r="E248" s="171">
        <v>7500</v>
      </c>
      <c r="F248" s="178">
        <v>7500</v>
      </c>
      <c r="G248" s="178"/>
      <c r="H248" s="178">
        <v>7500</v>
      </c>
      <c r="I248" s="178"/>
      <c r="J248" s="178"/>
      <c r="K248" s="179"/>
      <c r="L248" s="179"/>
      <c r="M248" s="178"/>
      <c r="N248" s="178"/>
      <c r="O248" s="178"/>
      <c r="P248" s="178"/>
      <c r="Q248" s="179"/>
      <c r="R248" s="17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</row>
    <row r="249" spans="1:61" s="140" customFormat="1" ht="24.75" customHeight="1">
      <c r="A249" s="168"/>
      <c r="B249" s="168"/>
      <c r="C249" s="169" t="s">
        <v>223</v>
      </c>
      <c r="D249" s="170" t="s">
        <v>224</v>
      </c>
      <c r="E249" s="171">
        <v>14000</v>
      </c>
      <c r="F249" s="178">
        <v>14000</v>
      </c>
      <c r="G249" s="178"/>
      <c r="H249" s="178"/>
      <c r="I249" s="178"/>
      <c r="J249" s="178">
        <v>14000</v>
      </c>
      <c r="K249" s="179"/>
      <c r="L249" s="179"/>
      <c r="M249" s="178"/>
      <c r="N249" s="178"/>
      <c r="O249" s="178"/>
      <c r="P249" s="178"/>
      <c r="Q249" s="179"/>
      <c r="R249" s="17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</row>
    <row r="250" spans="1:61" s="140" customFormat="1" ht="24.75" customHeight="1">
      <c r="A250" s="168"/>
      <c r="B250" s="168"/>
      <c r="C250" s="169" t="s">
        <v>225</v>
      </c>
      <c r="D250" s="170" t="s">
        <v>226</v>
      </c>
      <c r="E250" s="171">
        <v>3300</v>
      </c>
      <c r="F250" s="178">
        <v>3300</v>
      </c>
      <c r="G250" s="178"/>
      <c r="H250" s="178">
        <v>3300</v>
      </c>
      <c r="I250" s="178"/>
      <c r="J250" s="178"/>
      <c r="K250" s="179"/>
      <c r="L250" s="179"/>
      <c r="M250" s="178"/>
      <c r="N250" s="178"/>
      <c r="O250" s="178"/>
      <c r="P250" s="178"/>
      <c r="Q250" s="179"/>
      <c r="R250" s="17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</row>
    <row r="251" spans="1:61" s="140" customFormat="1" ht="24.75" customHeight="1">
      <c r="A251" s="168"/>
      <c r="B251" s="168"/>
      <c r="C251" s="169">
        <v>6058</v>
      </c>
      <c r="D251" s="170" t="s">
        <v>152</v>
      </c>
      <c r="E251" s="171">
        <v>632067</v>
      </c>
      <c r="F251" s="178"/>
      <c r="G251" s="178"/>
      <c r="H251" s="178"/>
      <c r="I251" s="178"/>
      <c r="J251" s="178"/>
      <c r="K251" s="179"/>
      <c r="L251" s="179"/>
      <c r="M251" s="178"/>
      <c r="N251" s="178">
        <v>632067</v>
      </c>
      <c r="O251" s="178"/>
      <c r="P251" s="178">
        <v>632067</v>
      </c>
      <c r="Q251" s="179"/>
      <c r="R251" s="17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</row>
    <row r="252" spans="1:61" s="140" customFormat="1" ht="24.75" customHeight="1">
      <c r="A252" s="168"/>
      <c r="B252" s="168"/>
      <c r="C252" s="169">
        <v>6059</v>
      </c>
      <c r="D252" s="170" t="s">
        <v>152</v>
      </c>
      <c r="E252" s="171">
        <v>276845</v>
      </c>
      <c r="F252" s="178"/>
      <c r="G252" s="178"/>
      <c r="H252" s="178"/>
      <c r="I252" s="178"/>
      <c r="J252" s="178"/>
      <c r="K252" s="179"/>
      <c r="L252" s="179"/>
      <c r="M252" s="178"/>
      <c r="N252" s="178">
        <v>276845</v>
      </c>
      <c r="O252" s="178">
        <v>276845</v>
      </c>
      <c r="P252" s="178"/>
      <c r="Q252" s="179"/>
      <c r="R252" s="17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</row>
    <row r="253" spans="1:61" s="167" customFormat="1" ht="24.75" customHeight="1">
      <c r="A253" s="162"/>
      <c r="B253" s="162" t="s">
        <v>309</v>
      </c>
      <c r="C253" s="135"/>
      <c r="D253" s="163" t="s">
        <v>310</v>
      </c>
      <c r="E253" s="164">
        <f>SUM(E254:E259)</f>
        <v>167881</v>
      </c>
      <c r="F253" s="182">
        <f>SUM(F254:F259)</f>
        <v>167881</v>
      </c>
      <c r="G253" s="182">
        <f>SUM(G254:G259)</f>
        <v>161886</v>
      </c>
      <c r="H253" s="182">
        <f>SUM(H255:H259)</f>
        <v>5995</v>
      </c>
      <c r="I253" s="182"/>
      <c r="J253" s="182">
        <f>SUM(J254:J259)</f>
        <v>0</v>
      </c>
      <c r="K253" s="183"/>
      <c r="L253" s="183"/>
      <c r="M253" s="182"/>
      <c r="N253" s="182"/>
      <c r="O253" s="182"/>
      <c r="P253" s="182"/>
      <c r="Q253" s="183"/>
      <c r="R253" s="183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</row>
    <row r="254" spans="1:61" s="140" customFormat="1" ht="24.75" customHeight="1">
      <c r="A254" s="168"/>
      <c r="B254" s="168"/>
      <c r="C254" s="169" t="s">
        <v>191</v>
      </c>
      <c r="D254" s="170" t="s">
        <v>192</v>
      </c>
      <c r="E254" s="171">
        <v>129630</v>
      </c>
      <c r="F254" s="178">
        <v>129630</v>
      </c>
      <c r="G254" s="178">
        <v>129630</v>
      </c>
      <c r="H254" s="178"/>
      <c r="I254" s="178"/>
      <c r="J254" s="178"/>
      <c r="K254" s="179"/>
      <c r="L254" s="179"/>
      <c r="M254" s="178"/>
      <c r="N254" s="178"/>
      <c r="O254" s="178"/>
      <c r="P254" s="178"/>
      <c r="Q254" s="179"/>
      <c r="R254" s="17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</row>
    <row r="255" spans="1:61" s="140" customFormat="1" ht="24.75" customHeight="1">
      <c r="A255" s="168"/>
      <c r="B255" s="168"/>
      <c r="C255" s="169" t="s">
        <v>193</v>
      </c>
      <c r="D255" s="170" t="s">
        <v>194</v>
      </c>
      <c r="E255" s="171">
        <v>6440</v>
      </c>
      <c r="F255" s="178">
        <v>6440</v>
      </c>
      <c r="G255" s="178">
        <v>6440</v>
      </c>
      <c r="H255" s="178"/>
      <c r="I255" s="178"/>
      <c r="J255" s="178"/>
      <c r="K255" s="179"/>
      <c r="L255" s="179"/>
      <c r="M255" s="178"/>
      <c r="N255" s="178"/>
      <c r="O255" s="178"/>
      <c r="P255" s="178"/>
      <c r="Q255" s="179"/>
      <c r="R255" s="17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</row>
    <row r="256" spans="1:61" s="140" customFormat="1" ht="24.75" customHeight="1">
      <c r="A256" s="168"/>
      <c r="B256" s="168"/>
      <c r="C256" s="169" t="s">
        <v>195</v>
      </c>
      <c r="D256" s="170" t="s">
        <v>196</v>
      </c>
      <c r="E256" s="171">
        <v>22633</v>
      </c>
      <c r="F256" s="178">
        <v>22633</v>
      </c>
      <c r="G256" s="178">
        <v>22633</v>
      </c>
      <c r="H256" s="178"/>
      <c r="I256" s="178"/>
      <c r="J256" s="178"/>
      <c r="K256" s="179"/>
      <c r="L256" s="179"/>
      <c r="M256" s="178"/>
      <c r="N256" s="178"/>
      <c r="O256" s="178"/>
      <c r="P256" s="178"/>
      <c r="Q256" s="179"/>
      <c r="R256" s="17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</row>
    <row r="257" spans="1:61" s="140" customFormat="1" ht="24.75" customHeight="1">
      <c r="A257" s="168"/>
      <c r="B257" s="168"/>
      <c r="C257" s="169" t="s">
        <v>197</v>
      </c>
      <c r="D257" s="170" t="s">
        <v>198</v>
      </c>
      <c r="E257" s="171">
        <v>3183</v>
      </c>
      <c r="F257" s="178">
        <v>3183</v>
      </c>
      <c r="G257" s="178">
        <v>3183</v>
      </c>
      <c r="H257" s="178"/>
      <c r="I257" s="178"/>
      <c r="J257" s="178"/>
      <c r="K257" s="179"/>
      <c r="L257" s="179"/>
      <c r="M257" s="178"/>
      <c r="N257" s="178"/>
      <c r="O257" s="178"/>
      <c r="P257" s="178"/>
      <c r="Q257" s="179"/>
      <c r="R257" s="17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</row>
    <row r="258" spans="1:61" s="140" customFormat="1" ht="24.75" customHeight="1">
      <c r="A258" s="168"/>
      <c r="B258" s="168"/>
      <c r="C258" s="169" t="s">
        <v>177</v>
      </c>
      <c r="D258" s="170" t="s">
        <v>167</v>
      </c>
      <c r="E258" s="171">
        <v>1009</v>
      </c>
      <c r="F258" s="178">
        <v>1009</v>
      </c>
      <c r="G258" s="178"/>
      <c r="H258" s="178">
        <v>1009</v>
      </c>
      <c r="I258" s="178"/>
      <c r="J258" s="178"/>
      <c r="K258" s="179"/>
      <c r="L258" s="179"/>
      <c r="M258" s="178"/>
      <c r="N258" s="178"/>
      <c r="O258" s="178"/>
      <c r="P258" s="178"/>
      <c r="Q258" s="179"/>
      <c r="R258" s="17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</row>
    <row r="259" spans="1:61" s="140" customFormat="1" ht="24.75" customHeight="1">
      <c r="A259" s="168"/>
      <c r="B259" s="168"/>
      <c r="C259" s="169" t="s">
        <v>223</v>
      </c>
      <c r="D259" s="170" t="s">
        <v>224</v>
      </c>
      <c r="E259" s="171">
        <v>4986</v>
      </c>
      <c r="F259" s="178">
        <v>4986</v>
      </c>
      <c r="G259" s="178"/>
      <c r="H259" s="178">
        <v>4986</v>
      </c>
      <c r="I259" s="178"/>
      <c r="J259" s="178"/>
      <c r="K259" s="179"/>
      <c r="L259" s="179"/>
      <c r="M259" s="178"/>
      <c r="N259" s="178"/>
      <c r="O259" s="178"/>
      <c r="P259" s="178"/>
      <c r="Q259" s="179"/>
      <c r="R259" s="17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</row>
    <row r="260" spans="1:61" s="167" customFormat="1" ht="24.75" customHeight="1">
      <c r="A260" s="162"/>
      <c r="B260" s="162" t="s">
        <v>311</v>
      </c>
      <c r="C260" s="135"/>
      <c r="D260" s="163" t="s">
        <v>22</v>
      </c>
      <c r="E260" s="164">
        <f>SUM(E261:E261)</f>
        <v>218863</v>
      </c>
      <c r="F260" s="182">
        <f>SUM(F261:F261)</f>
        <v>218863</v>
      </c>
      <c r="G260" s="182"/>
      <c r="H260" s="182"/>
      <c r="I260" s="182"/>
      <c r="J260" s="182">
        <f>SUM(J261:J261)</f>
        <v>218863</v>
      </c>
      <c r="K260" s="183"/>
      <c r="L260" s="183"/>
      <c r="M260" s="182"/>
      <c r="N260" s="182"/>
      <c r="O260" s="182"/>
      <c r="P260" s="182"/>
      <c r="Q260" s="183"/>
      <c r="R260" s="183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</row>
    <row r="261" spans="1:61" s="140" customFormat="1" ht="24.75" customHeight="1">
      <c r="A261" s="168"/>
      <c r="B261" s="168"/>
      <c r="C261" s="169" t="s">
        <v>295</v>
      </c>
      <c r="D261" s="170" t="s">
        <v>296</v>
      </c>
      <c r="E261" s="171">
        <v>218863</v>
      </c>
      <c r="F261" s="178">
        <v>218863</v>
      </c>
      <c r="G261" s="178"/>
      <c r="H261" s="178"/>
      <c r="I261" s="178"/>
      <c r="J261" s="178">
        <v>218863</v>
      </c>
      <c r="K261" s="179"/>
      <c r="L261" s="179"/>
      <c r="M261" s="178"/>
      <c r="N261" s="178"/>
      <c r="O261" s="178"/>
      <c r="P261" s="178"/>
      <c r="Q261" s="179"/>
      <c r="R261" s="17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</row>
    <row r="262" spans="1:61" s="140" customFormat="1" ht="28.5" customHeight="1">
      <c r="A262" s="156">
        <v>853</v>
      </c>
      <c r="B262" s="155"/>
      <c r="C262" s="156"/>
      <c r="D262" s="176" t="s">
        <v>312</v>
      </c>
      <c r="E262" s="158">
        <f>SUM(E263)</f>
        <v>20140</v>
      </c>
      <c r="F262" s="158">
        <f>SUM(F263)</f>
        <v>20140</v>
      </c>
      <c r="G262" s="158">
        <f>SUM(G263)</f>
        <v>3021</v>
      </c>
      <c r="H262" s="158">
        <f>SUM(H263)</f>
        <v>0</v>
      </c>
      <c r="I262" s="158">
        <f>SUM(I263)</f>
        <v>0</v>
      </c>
      <c r="J262" s="158">
        <f>SUM(J263)</f>
        <v>0</v>
      </c>
      <c r="K262" s="158">
        <f>SUM(K263)</f>
        <v>17119</v>
      </c>
      <c r="L262" s="158">
        <f>SUM(L263)</f>
        <v>0</v>
      </c>
      <c r="M262" s="158">
        <f>SUM(M263)</f>
        <v>0</v>
      </c>
      <c r="N262" s="158">
        <f>SUM(N263)</f>
        <v>0</v>
      </c>
      <c r="O262" s="158">
        <f>SUM(O263)</f>
        <v>0</v>
      </c>
      <c r="P262" s="158">
        <f>SUM(P263)</f>
        <v>0</v>
      </c>
      <c r="Q262" s="158">
        <f>SUM(Q263)</f>
        <v>0</v>
      </c>
      <c r="R262" s="201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</row>
    <row r="263" spans="1:61" s="140" customFormat="1" ht="24.75" customHeight="1">
      <c r="A263" s="168"/>
      <c r="B263" s="212">
        <v>85395</v>
      </c>
      <c r="C263" s="212"/>
      <c r="D263" s="213" t="s">
        <v>22</v>
      </c>
      <c r="E263" s="214">
        <f>SUM(E264:E265)</f>
        <v>20140</v>
      </c>
      <c r="F263" s="214">
        <f>SUM(F264:F265)</f>
        <v>20140</v>
      </c>
      <c r="G263" s="214">
        <f>SUM(G264:G265)</f>
        <v>3021</v>
      </c>
      <c r="H263" s="214">
        <f>SUM(H264:H265)</f>
        <v>0</v>
      </c>
      <c r="I263" s="214">
        <f>SUM(I264:I265)</f>
        <v>0</v>
      </c>
      <c r="J263" s="214">
        <f>SUM(J264:J265)</f>
        <v>0</v>
      </c>
      <c r="K263" s="214">
        <f>SUM(K264:K265)</f>
        <v>17119</v>
      </c>
      <c r="L263" s="214">
        <f>SUM(L264:L265)</f>
        <v>0</v>
      </c>
      <c r="M263" s="214">
        <f>SUM(M264:M265)</f>
        <v>0</v>
      </c>
      <c r="N263" s="214">
        <f>SUM(N264:N265)</f>
        <v>0</v>
      </c>
      <c r="O263" s="214">
        <f>SUM(O264:O265)</f>
        <v>0</v>
      </c>
      <c r="P263" s="214">
        <f>SUM(P264:P265)</f>
        <v>0</v>
      </c>
      <c r="Q263" s="215"/>
      <c r="R263" s="215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</row>
    <row r="264" spans="1:61" s="140" customFormat="1" ht="24.75" customHeight="1">
      <c r="A264" s="168"/>
      <c r="B264" s="168"/>
      <c r="C264" s="169">
        <v>4177</v>
      </c>
      <c r="D264" s="170" t="s">
        <v>211</v>
      </c>
      <c r="E264" s="171">
        <v>17119</v>
      </c>
      <c r="F264" s="178">
        <v>17119</v>
      </c>
      <c r="G264" s="178"/>
      <c r="H264" s="178"/>
      <c r="I264" s="178"/>
      <c r="J264" s="178"/>
      <c r="K264" s="179">
        <v>17119</v>
      </c>
      <c r="L264" s="179"/>
      <c r="M264" s="178"/>
      <c r="N264" s="178"/>
      <c r="O264" s="178"/>
      <c r="P264" s="178"/>
      <c r="Q264" s="179"/>
      <c r="R264" s="17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</row>
    <row r="265" spans="1:61" s="140" customFormat="1" ht="24.75" customHeight="1">
      <c r="A265" s="168"/>
      <c r="B265" s="168"/>
      <c r="C265" s="169">
        <v>4179</v>
      </c>
      <c r="D265" s="170" t="s">
        <v>211</v>
      </c>
      <c r="E265" s="171">
        <v>3021</v>
      </c>
      <c r="F265" s="178">
        <v>3021</v>
      </c>
      <c r="G265" s="178">
        <v>3021</v>
      </c>
      <c r="H265" s="178"/>
      <c r="I265" s="178"/>
      <c r="J265" s="178"/>
      <c r="K265" s="216"/>
      <c r="L265" s="179"/>
      <c r="M265" s="178"/>
      <c r="N265" s="178"/>
      <c r="O265" s="178"/>
      <c r="P265" s="178"/>
      <c r="Q265" s="179"/>
      <c r="R265" s="17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</row>
    <row r="266" spans="1:61" s="161" customFormat="1" ht="24.75" customHeight="1">
      <c r="A266" s="217">
        <v>900</v>
      </c>
      <c r="B266" s="155"/>
      <c r="C266" s="156"/>
      <c r="D266" s="176" t="s">
        <v>313</v>
      </c>
      <c r="E266" s="158">
        <f>E267+E270+E274+E276+E279+E281+E285</f>
        <v>934003</v>
      </c>
      <c r="F266" s="184">
        <f>F267+F270+F274+F276+F279+F281+F285</f>
        <v>693704</v>
      </c>
      <c r="G266" s="185">
        <f>G267+G270+G274+G276+G279+G281+G285</f>
        <v>0</v>
      </c>
      <c r="H266" s="184">
        <f>H267+H270+H274+H276+H279+H281+H285</f>
        <v>606511</v>
      </c>
      <c r="I266" s="184">
        <f>I267+I270+I274+I276+I279+I281+I285</f>
        <v>87193</v>
      </c>
      <c r="J266" s="185"/>
      <c r="K266" s="181"/>
      <c r="L266" s="181"/>
      <c r="M266" s="185"/>
      <c r="N266" s="184">
        <f>N267+N270+N285</f>
        <v>240299</v>
      </c>
      <c r="O266" s="184">
        <f>O267+O270+O274+O276+O279+O281+O285</f>
        <v>240299</v>
      </c>
      <c r="P266" s="184">
        <f>P267+P270+P274+P276+P279+P281+P285</f>
        <v>0</v>
      </c>
      <c r="Q266" s="181"/>
      <c r="R266" s="181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</row>
    <row r="267" spans="1:61" s="188" customFormat="1" ht="24.75" customHeight="1">
      <c r="A267" s="162"/>
      <c r="B267" s="162" t="s">
        <v>314</v>
      </c>
      <c r="C267" s="135"/>
      <c r="D267" s="163" t="s">
        <v>315</v>
      </c>
      <c r="E267" s="164">
        <f>SUM(E268:E269)</f>
        <v>56000</v>
      </c>
      <c r="F267" s="186">
        <f>SUM(F268:F269)</f>
        <v>6000</v>
      </c>
      <c r="G267" s="186"/>
      <c r="H267" s="186">
        <f>SUM(H268:H269)</f>
        <v>6000</v>
      </c>
      <c r="I267" s="186"/>
      <c r="J267" s="186"/>
      <c r="K267" s="187"/>
      <c r="L267" s="187"/>
      <c r="M267" s="186"/>
      <c r="N267" s="182">
        <f>SUM(N268:N269)</f>
        <v>50000</v>
      </c>
      <c r="O267" s="182">
        <f>SUM(O268:O269)</f>
        <v>50000</v>
      </c>
      <c r="P267" s="182">
        <f>SUM(P268:P269)</f>
        <v>0</v>
      </c>
      <c r="Q267" s="187"/>
      <c r="R267" s="187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</row>
    <row r="268" spans="1:61" s="140" customFormat="1" ht="24.75" customHeight="1">
      <c r="A268" s="218"/>
      <c r="B268" s="218"/>
      <c r="C268" s="219" t="s">
        <v>151</v>
      </c>
      <c r="D268" s="220" t="s">
        <v>152</v>
      </c>
      <c r="E268" s="205">
        <v>50000</v>
      </c>
      <c r="F268" s="178"/>
      <c r="G268" s="178"/>
      <c r="H268" s="178"/>
      <c r="I268" s="178"/>
      <c r="J268" s="178"/>
      <c r="K268" s="179"/>
      <c r="L268" s="179"/>
      <c r="M268" s="178"/>
      <c r="N268" s="178">
        <v>50000</v>
      </c>
      <c r="O268" s="178">
        <v>50000</v>
      </c>
      <c r="P268" s="178"/>
      <c r="Q268" s="179"/>
      <c r="R268" s="17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</row>
    <row r="269" spans="1:61" s="140" customFormat="1" ht="24.75" customHeight="1">
      <c r="A269" s="218"/>
      <c r="B269" s="218"/>
      <c r="C269" s="219">
        <v>4300</v>
      </c>
      <c r="D269" s="220" t="s">
        <v>167</v>
      </c>
      <c r="E269" s="205">
        <v>6000</v>
      </c>
      <c r="F269" s="178">
        <v>6000</v>
      </c>
      <c r="G269" s="178"/>
      <c r="H269" s="178">
        <v>6000</v>
      </c>
      <c r="I269" s="178"/>
      <c r="J269" s="178"/>
      <c r="K269" s="179"/>
      <c r="L269" s="179"/>
      <c r="M269" s="178"/>
      <c r="N269" s="178"/>
      <c r="O269" s="178"/>
      <c r="P269" s="178"/>
      <c r="Q269" s="179"/>
      <c r="R269" s="17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</row>
    <row r="270" spans="1:61" s="167" customFormat="1" ht="24.75" customHeight="1">
      <c r="A270" s="162"/>
      <c r="B270" s="162" t="s">
        <v>316</v>
      </c>
      <c r="C270" s="135"/>
      <c r="D270" s="163" t="s">
        <v>317</v>
      </c>
      <c r="E270" s="164">
        <f>SUM(E271:E273)</f>
        <v>178850</v>
      </c>
      <c r="F270" s="182">
        <f>SUM(F271:F273)</f>
        <v>75850</v>
      </c>
      <c r="G270" s="182"/>
      <c r="H270" s="182">
        <f>SUM(H271:H273)</f>
        <v>75850</v>
      </c>
      <c r="I270" s="182"/>
      <c r="J270" s="182"/>
      <c r="K270" s="183"/>
      <c r="L270" s="183"/>
      <c r="M270" s="182"/>
      <c r="N270" s="182">
        <f>SUM(N272:N273)</f>
        <v>103000</v>
      </c>
      <c r="O270" s="182">
        <f>SUM(O271:O273)</f>
        <v>103000</v>
      </c>
      <c r="P270" s="182"/>
      <c r="Q270" s="183"/>
      <c r="R270" s="183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</row>
    <row r="271" spans="1:61" s="140" customFormat="1" ht="24.75" customHeight="1">
      <c r="A271" s="168"/>
      <c r="B271" s="204"/>
      <c r="C271" s="169" t="s">
        <v>203</v>
      </c>
      <c r="D271" s="170" t="s">
        <v>204</v>
      </c>
      <c r="E271" s="171">
        <v>1850</v>
      </c>
      <c r="F271" s="178">
        <v>1850</v>
      </c>
      <c r="G271" s="178"/>
      <c r="H271" s="178">
        <v>1850</v>
      </c>
      <c r="I271" s="178"/>
      <c r="J271" s="178"/>
      <c r="K271" s="179"/>
      <c r="L271" s="179"/>
      <c r="M271" s="178"/>
      <c r="N271" s="178"/>
      <c r="O271" s="178"/>
      <c r="P271" s="178"/>
      <c r="Q271" s="179"/>
      <c r="R271" s="17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</row>
    <row r="272" spans="1:61" s="140" customFormat="1" ht="24.75" customHeight="1">
      <c r="A272" s="168"/>
      <c r="B272" s="168"/>
      <c r="C272" s="169" t="s">
        <v>177</v>
      </c>
      <c r="D272" s="170" t="s">
        <v>167</v>
      </c>
      <c r="E272" s="171">
        <v>74000</v>
      </c>
      <c r="F272" s="178">
        <v>74000</v>
      </c>
      <c r="G272" s="178"/>
      <c r="H272" s="178">
        <v>74000</v>
      </c>
      <c r="I272" s="178"/>
      <c r="J272" s="178"/>
      <c r="K272" s="179"/>
      <c r="L272" s="179"/>
      <c r="M272" s="178"/>
      <c r="N272" s="178"/>
      <c r="O272" s="178"/>
      <c r="P272" s="178"/>
      <c r="Q272" s="179"/>
      <c r="R272" s="17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</row>
    <row r="273" spans="1:61" s="140" customFormat="1" ht="24.75" customHeight="1">
      <c r="A273" s="168"/>
      <c r="B273" s="168"/>
      <c r="C273" s="169">
        <v>6050</v>
      </c>
      <c r="D273" s="170" t="s">
        <v>152</v>
      </c>
      <c r="E273" s="171">
        <v>103000</v>
      </c>
      <c r="F273" s="178"/>
      <c r="G273" s="178"/>
      <c r="H273" s="178"/>
      <c r="I273" s="178"/>
      <c r="J273" s="178"/>
      <c r="K273" s="179"/>
      <c r="L273" s="179"/>
      <c r="M273" s="178"/>
      <c r="N273" s="178">
        <v>103000</v>
      </c>
      <c r="O273" s="178">
        <v>103000</v>
      </c>
      <c r="P273" s="178"/>
      <c r="Q273" s="179"/>
      <c r="R273" s="17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</row>
    <row r="274" spans="1:61" s="167" customFormat="1" ht="24.75" customHeight="1" hidden="1">
      <c r="A274" s="162"/>
      <c r="B274" s="162" t="s">
        <v>318</v>
      </c>
      <c r="C274" s="135"/>
      <c r="D274" s="163" t="s">
        <v>319</v>
      </c>
      <c r="E274" s="164"/>
      <c r="F274" s="182"/>
      <c r="G274" s="182"/>
      <c r="H274" s="182"/>
      <c r="I274" s="182"/>
      <c r="J274" s="182"/>
      <c r="K274" s="183"/>
      <c r="L274" s="183"/>
      <c r="M274" s="182"/>
      <c r="N274" s="182"/>
      <c r="O274" s="182"/>
      <c r="P274" s="182"/>
      <c r="Q274" s="183"/>
      <c r="R274" s="183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</row>
    <row r="275" spans="1:61" s="140" customFormat="1" ht="24.75" customHeight="1" hidden="1">
      <c r="A275" s="168"/>
      <c r="B275" s="168"/>
      <c r="C275" s="169">
        <v>2650</v>
      </c>
      <c r="D275" s="170" t="s">
        <v>320</v>
      </c>
      <c r="E275" s="171">
        <v>0</v>
      </c>
      <c r="F275" s="178">
        <v>0</v>
      </c>
      <c r="G275" s="178"/>
      <c r="H275" s="178"/>
      <c r="I275" s="178"/>
      <c r="J275" s="178"/>
      <c r="K275" s="179"/>
      <c r="L275" s="179"/>
      <c r="M275" s="178"/>
      <c r="N275" s="178"/>
      <c r="O275" s="178"/>
      <c r="P275" s="178"/>
      <c r="Q275" s="179"/>
      <c r="R275" s="17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</row>
    <row r="276" spans="1:61" s="167" customFormat="1" ht="24.75" customHeight="1">
      <c r="A276" s="162"/>
      <c r="B276" s="162" t="s">
        <v>321</v>
      </c>
      <c r="C276" s="135"/>
      <c r="D276" s="163" t="s">
        <v>322</v>
      </c>
      <c r="E276" s="164">
        <f>SUM(E277:E278)</f>
        <v>45312</v>
      </c>
      <c r="F276" s="164">
        <f>SUM(F277:F278)</f>
        <v>45312</v>
      </c>
      <c r="G276" s="164">
        <f>SUM(G277:G278)</f>
        <v>0</v>
      </c>
      <c r="H276" s="164">
        <f>SUM(H277:H278)</f>
        <v>119</v>
      </c>
      <c r="I276" s="164">
        <f>SUM(I277:I278)</f>
        <v>45193</v>
      </c>
      <c r="J276" s="164">
        <f>SUM(J277:J278)</f>
        <v>0</v>
      </c>
      <c r="K276" s="164">
        <f>SUM(K277:K278)</f>
        <v>0</v>
      </c>
      <c r="L276" s="164">
        <f>SUM(L277:L278)</f>
        <v>0</v>
      </c>
      <c r="M276" s="164">
        <f>SUM(M277:M278)</f>
        <v>0</v>
      </c>
      <c r="N276" s="164">
        <f>SUM(N277:N278)</f>
        <v>0</v>
      </c>
      <c r="O276" s="164">
        <f>SUM(O277:O278)</f>
        <v>0</v>
      </c>
      <c r="P276" s="164">
        <f>SUM(P277:P278)</f>
        <v>0</v>
      </c>
      <c r="Q276" s="164">
        <f>SUM(Q277:Q278)</f>
        <v>0</v>
      </c>
      <c r="R276" s="183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</row>
    <row r="277" spans="1:61" s="140" customFormat="1" ht="24.75" customHeight="1">
      <c r="A277" s="168"/>
      <c r="B277" s="168"/>
      <c r="C277" s="169">
        <v>2650</v>
      </c>
      <c r="D277" s="170" t="s">
        <v>323</v>
      </c>
      <c r="E277" s="205">
        <v>45193</v>
      </c>
      <c r="F277" s="203">
        <v>45193</v>
      </c>
      <c r="G277" s="203"/>
      <c r="H277" s="203"/>
      <c r="I277" s="203">
        <v>45193</v>
      </c>
      <c r="J277" s="203"/>
      <c r="K277" s="207"/>
      <c r="L277" s="207"/>
      <c r="M277" s="203"/>
      <c r="N277" s="203"/>
      <c r="O277" s="203"/>
      <c r="P277" s="203"/>
      <c r="Q277" s="207"/>
      <c r="R277" s="207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</row>
    <row r="278" spans="1:61" s="140" customFormat="1" ht="24.75" customHeight="1">
      <c r="A278" s="168"/>
      <c r="B278" s="168"/>
      <c r="C278" s="169">
        <v>4300</v>
      </c>
      <c r="D278" s="170" t="s">
        <v>167</v>
      </c>
      <c r="E278" s="205">
        <v>119</v>
      </c>
      <c r="F278" s="203">
        <v>119</v>
      </c>
      <c r="G278" s="203"/>
      <c r="H278" s="203">
        <v>119</v>
      </c>
      <c r="I278" s="203"/>
      <c r="J278" s="203"/>
      <c r="K278" s="207"/>
      <c r="L278" s="207"/>
      <c r="M278" s="203"/>
      <c r="N278" s="203"/>
      <c r="O278" s="203"/>
      <c r="P278" s="203"/>
      <c r="Q278" s="207"/>
      <c r="R278" s="207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</row>
    <row r="279" spans="1:61" s="167" customFormat="1" ht="24.75" customHeight="1">
      <c r="A279" s="162"/>
      <c r="B279" s="162" t="s">
        <v>324</v>
      </c>
      <c r="C279" s="135"/>
      <c r="D279" s="163" t="s">
        <v>325</v>
      </c>
      <c r="E279" s="164">
        <f>E280</f>
        <v>124000</v>
      </c>
      <c r="F279" s="164">
        <f>F280</f>
        <v>124000</v>
      </c>
      <c r="G279" s="164">
        <f>G280</f>
        <v>0</v>
      </c>
      <c r="H279" s="164">
        <f>H280</f>
        <v>124000</v>
      </c>
      <c r="I279" s="164">
        <f>I280</f>
        <v>0</v>
      </c>
      <c r="J279" s="164">
        <f>J280</f>
        <v>0</v>
      </c>
      <c r="K279" s="164">
        <f>K280</f>
        <v>0</v>
      </c>
      <c r="L279" s="164">
        <f>L280</f>
        <v>0</v>
      </c>
      <c r="M279" s="164">
        <f>M280</f>
        <v>0</v>
      </c>
      <c r="N279" s="164">
        <f>N280</f>
        <v>0</v>
      </c>
      <c r="O279" s="164">
        <f>O280</f>
        <v>0</v>
      </c>
      <c r="P279" s="182"/>
      <c r="Q279" s="183"/>
      <c r="R279" s="183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</row>
    <row r="280" spans="1:61" s="140" customFormat="1" ht="24.75" customHeight="1">
      <c r="A280" s="168"/>
      <c r="B280" s="168"/>
      <c r="C280" s="169" t="s">
        <v>177</v>
      </c>
      <c r="D280" s="170" t="s">
        <v>167</v>
      </c>
      <c r="E280" s="171">
        <v>124000</v>
      </c>
      <c r="F280" s="178">
        <v>124000</v>
      </c>
      <c r="G280" s="178"/>
      <c r="H280" s="178">
        <v>124000</v>
      </c>
      <c r="I280" s="178"/>
      <c r="J280" s="178"/>
      <c r="K280" s="179"/>
      <c r="L280" s="179"/>
      <c r="M280" s="178"/>
      <c r="N280" s="178"/>
      <c r="O280" s="178"/>
      <c r="P280" s="178"/>
      <c r="Q280" s="179"/>
      <c r="R280" s="17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</row>
    <row r="281" spans="1:61" s="167" customFormat="1" ht="24.75" customHeight="1">
      <c r="A281" s="162"/>
      <c r="B281" s="162" t="s">
        <v>326</v>
      </c>
      <c r="C281" s="135"/>
      <c r="D281" s="163" t="s">
        <v>327</v>
      </c>
      <c r="E281" s="164">
        <f>SUM(E282:E284)</f>
        <v>310228</v>
      </c>
      <c r="F281" s="164">
        <f>SUM(F282:F284)</f>
        <v>310228</v>
      </c>
      <c r="G281" s="164">
        <f>SUM(G282:G284)</f>
        <v>0</v>
      </c>
      <c r="H281" s="164">
        <f>SUM(H282:H284)</f>
        <v>310228</v>
      </c>
      <c r="I281" s="164">
        <f>SUM(I282:I284)</f>
        <v>0</v>
      </c>
      <c r="J281" s="164">
        <f>SUM(J282:J284)</f>
        <v>0</v>
      </c>
      <c r="K281" s="164">
        <f>SUM(K282:K284)</f>
        <v>0</v>
      </c>
      <c r="L281" s="164">
        <f>SUM(L282:L284)</f>
        <v>0</v>
      </c>
      <c r="M281" s="164">
        <f>SUM(M282:M284)</f>
        <v>0</v>
      </c>
      <c r="N281" s="164">
        <f>SUM(N282:N284)</f>
        <v>0</v>
      </c>
      <c r="O281" s="164">
        <f>SUM(O282:O284)</f>
        <v>0</v>
      </c>
      <c r="P281" s="164">
        <f>SUM(P282:P284)</f>
        <v>0</v>
      </c>
      <c r="Q281" s="164">
        <f>SUM(Q282:Q284)</f>
        <v>0</v>
      </c>
      <c r="R281" s="183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</row>
    <row r="282" spans="1:61" s="140" customFormat="1" ht="24.75" customHeight="1">
      <c r="A282" s="168"/>
      <c r="B282" s="168"/>
      <c r="C282" s="169" t="s">
        <v>175</v>
      </c>
      <c r="D282" s="170" t="s">
        <v>176</v>
      </c>
      <c r="E282" s="171">
        <v>230000</v>
      </c>
      <c r="F282" s="203">
        <v>230000</v>
      </c>
      <c r="G282" s="203"/>
      <c r="H282" s="203">
        <v>230000</v>
      </c>
      <c r="I282" s="178"/>
      <c r="J282" s="178"/>
      <c r="K282" s="179"/>
      <c r="L282" s="179"/>
      <c r="M282" s="178"/>
      <c r="N282" s="178"/>
      <c r="O282" s="178"/>
      <c r="P282" s="178"/>
      <c r="Q282" s="179"/>
      <c r="R282" s="17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</row>
    <row r="283" spans="1:61" s="140" customFormat="1" ht="24.75" customHeight="1">
      <c r="A283" s="168"/>
      <c r="B283" s="168"/>
      <c r="C283" s="169" t="s">
        <v>165</v>
      </c>
      <c r="D283" s="170" t="s">
        <v>166</v>
      </c>
      <c r="E283" s="171">
        <v>70000</v>
      </c>
      <c r="F283" s="203">
        <v>70000</v>
      </c>
      <c r="G283" s="203"/>
      <c r="H283" s="203">
        <v>70000</v>
      </c>
      <c r="I283" s="178"/>
      <c r="J283" s="178"/>
      <c r="K283" s="179"/>
      <c r="L283" s="179"/>
      <c r="M283" s="178"/>
      <c r="N283" s="178"/>
      <c r="O283" s="178"/>
      <c r="P283" s="178"/>
      <c r="Q283" s="179"/>
      <c r="R283" s="17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</row>
    <row r="284" spans="1:61" s="140" customFormat="1" ht="24.75" customHeight="1">
      <c r="A284" s="168"/>
      <c r="B284" s="168"/>
      <c r="C284" s="169">
        <v>4300</v>
      </c>
      <c r="D284" s="170" t="s">
        <v>167</v>
      </c>
      <c r="E284" s="171">
        <v>10228</v>
      </c>
      <c r="F284" s="203">
        <v>10228</v>
      </c>
      <c r="G284" s="203"/>
      <c r="H284" s="203">
        <v>10228</v>
      </c>
      <c r="I284" s="178"/>
      <c r="J284" s="178"/>
      <c r="K284" s="179"/>
      <c r="L284" s="179"/>
      <c r="M284" s="178"/>
      <c r="N284" s="178"/>
      <c r="O284" s="178"/>
      <c r="P284" s="178"/>
      <c r="Q284" s="179"/>
      <c r="R284" s="17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</row>
    <row r="285" spans="1:61" s="167" customFormat="1" ht="24.75" customHeight="1">
      <c r="A285" s="162"/>
      <c r="B285" s="162" t="s">
        <v>328</v>
      </c>
      <c r="C285" s="135"/>
      <c r="D285" s="163" t="s">
        <v>22</v>
      </c>
      <c r="E285" s="164">
        <f>SUM(E286:E289)</f>
        <v>219613</v>
      </c>
      <c r="F285" s="182">
        <f>SUM(F286:F288)</f>
        <v>132314</v>
      </c>
      <c r="G285" s="182">
        <f>SUM(G286:G288)</f>
        <v>0</v>
      </c>
      <c r="H285" s="182">
        <f>SUM(H286:H288)</f>
        <v>90314</v>
      </c>
      <c r="I285" s="182">
        <f>SUM(I286:I288)</f>
        <v>42000</v>
      </c>
      <c r="J285" s="182"/>
      <c r="K285" s="183"/>
      <c r="L285" s="183"/>
      <c r="M285" s="182"/>
      <c r="N285" s="182">
        <f>SUM(N286:N289)</f>
        <v>87299</v>
      </c>
      <c r="O285" s="182">
        <f>SUM(O286:O289)</f>
        <v>87299</v>
      </c>
      <c r="P285" s="182">
        <f>SUM(P286:P288)</f>
        <v>0</v>
      </c>
      <c r="Q285" s="183"/>
      <c r="R285" s="183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</row>
    <row r="286" spans="1:61" s="140" customFormat="1" ht="24.75" customHeight="1">
      <c r="A286" s="168"/>
      <c r="B286" s="168"/>
      <c r="C286" s="169">
        <v>2650</v>
      </c>
      <c r="D286" s="170" t="s">
        <v>323</v>
      </c>
      <c r="E286" s="205">
        <v>42000</v>
      </c>
      <c r="F286" s="203">
        <v>42000</v>
      </c>
      <c r="G286" s="203"/>
      <c r="H286" s="203"/>
      <c r="I286" s="203">
        <v>42000</v>
      </c>
      <c r="J286" s="203"/>
      <c r="K286" s="207"/>
      <c r="L286" s="207"/>
      <c r="M286" s="203"/>
      <c r="N286" s="203"/>
      <c r="O286" s="203"/>
      <c r="P286" s="203"/>
      <c r="Q286" s="207"/>
      <c r="R286" s="207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</row>
    <row r="287" spans="1:61" s="140" customFormat="1" ht="24.75" customHeight="1">
      <c r="A287" s="168"/>
      <c r="B287" s="168"/>
      <c r="C287" s="169">
        <v>4300</v>
      </c>
      <c r="D287" s="170" t="s">
        <v>167</v>
      </c>
      <c r="E287" s="205">
        <v>90314</v>
      </c>
      <c r="F287" s="203">
        <v>90314</v>
      </c>
      <c r="G287" s="203"/>
      <c r="H287" s="203">
        <v>90314</v>
      </c>
      <c r="I287" s="203"/>
      <c r="J287" s="203"/>
      <c r="K287" s="207"/>
      <c r="L287" s="207"/>
      <c r="M287" s="203"/>
      <c r="N287" s="203"/>
      <c r="O287" s="203"/>
      <c r="P287" s="203"/>
      <c r="Q287" s="207"/>
      <c r="R287" s="207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</row>
    <row r="288" spans="1:61" s="140" customFormat="1" ht="24.75" customHeight="1">
      <c r="A288" s="168"/>
      <c r="B288" s="168"/>
      <c r="C288" s="169">
        <v>6050</v>
      </c>
      <c r="D288" s="170" t="s">
        <v>152</v>
      </c>
      <c r="E288" s="171">
        <v>79981</v>
      </c>
      <c r="F288" s="178"/>
      <c r="G288" s="178"/>
      <c r="H288" s="178"/>
      <c r="I288" s="178"/>
      <c r="J288" s="178"/>
      <c r="K288" s="179"/>
      <c r="L288" s="179"/>
      <c r="M288" s="178"/>
      <c r="N288" s="178">
        <v>79981</v>
      </c>
      <c r="O288" s="178">
        <v>79981</v>
      </c>
      <c r="P288" s="178"/>
      <c r="Q288" s="179"/>
      <c r="R288" s="17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</row>
    <row r="289" spans="1:61" s="140" customFormat="1" ht="24.75" customHeight="1">
      <c r="A289" s="168"/>
      <c r="B289" s="168"/>
      <c r="C289" s="169">
        <v>6060</v>
      </c>
      <c r="D289" s="170" t="s">
        <v>329</v>
      </c>
      <c r="E289" s="171">
        <v>7318</v>
      </c>
      <c r="F289" s="178"/>
      <c r="G289" s="178"/>
      <c r="H289" s="178"/>
      <c r="I289" s="178"/>
      <c r="J289" s="178"/>
      <c r="K289" s="179"/>
      <c r="L289" s="179"/>
      <c r="M289" s="178"/>
      <c r="N289" s="178">
        <v>7318</v>
      </c>
      <c r="O289" s="178">
        <v>7318</v>
      </c>
      <c r="P289" s="178"/>
      <c r="Q289" s="179"/>
      <c r="R289" s="17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</row>
    <row r="290" spans="1:61" s="202" customFormat="1" ht="24.75" customHeight="1">
      <c r="A290" s="155" t="s">
        <v>330</v>
      </c>
      <c r="B290" s="155"/>
      <c r="C290" s="156"/>
      <c r="D290" s="176" t="s">
        <v>331</v>
      </c>
      <c r="E290" s="158">
        <f>E291+E299+E301</f>
        <v>1053349</v>
      </c>
      <c r="F290" s="184">
        <f>F291+F299+F301</f>
        <v>775679</v>
      </c>
      <c r="G290" s="184"/>
      <c r="H290" s="184">
        <f>H291+H299+H301</f>
        <v>77679</v>
      </c>
      <c r="I290" s="184">
        <f>I291+I299+I301</f>
        <v>698000</v>
      </c>
      <c r="J290" s="184"/>
      <c r="K290" s="201"/>
      <c r="L290" s="201"/>
      <c r="M290" s="184"/>
      <c r="N290" s="184">
        <f>N291+N299+N301</f>
        <v>277670</v>
      </c>
      <c r="O290" s="184">
        <f>O291+O299+O301</f>
        <v>104346</v>
      </c>
      <c r="P290" s="184">
        <f>P291+P299+P301</f>
        <v>173324</v>
      </c>
      <c r="Q290" s="201"/>
      <c r="R290" s="201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</row>
    <row r="291" spans="1:61" s="167" customFormat="1" ht="24.75" customHeight="1">
      <c r="A291" s="162"/>
      <c r="B291" s="162" t="s">
        <v>332</v>
      </c>
      <c r="C291" s="135"/>
      <c r="D291" s="163" t="s">
        <v>333</v>
      </c>
      <c r="E291" s="164">
        <f>SUM(E292:E298)</f>
        <v>925349</v>
      </c>
      <c r="F291" s="182">
        <f>SUM(F292:F296)</f>
        <v>647679</v>
      </c>
      <c r="G291" s="182"/>
      <c r="H291" s="182">
        <f>SUM(H292:H296)</f>
        <v>77679</v>
      </c>
      <c r="I291" s="182">
        <f>SUM(I292:I292)</f>
        <v>570000</v>
      </c>
      <c r="J291" s="182"/>
      <c r="K291" s="183"/>
      <c r="L291" s="183"/>
      <c r="M291" s="182"/>
      <c r="N291" s="182">
        <f>SUM(N292:N298)</f>
        <v>277670</v>
      </c>
      <c r="O291" s="182">
        <f>SUM(O292:O298)</f>
        <v>104346</v>
      </c>
      <c r="P291" s="182">
        <f>SUM(P292:P298)</f>
        <v>173324</v>
      </c>
      <c r="Q291" s="182">
        <f>SUM(Q292:Q298)</f>
        <v>0</v>
      </c>
      <c r="R291" s="182">
        <f>SUM(R292:R298)</f>
        <v>0</v>
      </c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</row>
    <row r="292" spans="1:61" s="140" customFormat="1" ht="24.75" customHeight="1">
      <c r="A292" s="168"/>
      <c r="B292" s="168"/>
      <c r="C292" s="169" t="s">
        <v>334</v>
      </c>
      <c r="D292" s="170" t="s">
        <v>335</v>
      </c>
      <c r="E292" s="171">
        <v>570000</v>
      </c>
      <c r="F292" s="203">
        <v>570000</v>
      </c>
      <c r="G292" s="203"/>
      <c r="H292" s="203"/>
      <c r="I292" s="203">
        <v>570000</v>
      </c>
      <c r="J292" s="203"/>
      <c r="K292" s="179"/>
      <c r="L292" s="179"/>
      <c r="M292" s="178"/>
      <c r="N292" s="178"/>
      <c r="O292" s="178"/>
      <c r="P292" s="178"/>
      <c r="Q292" s="179"/>
      <c r="R292" s="17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</row>
    <row r="293" spans="1:61" s="140" customFormat="1" ht="24.75" customHeight="1">
      <c r="A293" s="168"/>
      <c r="B293" s="168"/>
      <c r="C293" s="169">
        <v>4210</v>
      </c>
      <c r="D293" s="170" t="s">
        <v>204</v>
      </c>
      <c r="E293" s="171">
        <v>14371</v>
      </c>
      <c r="F293" s="178">
        <v>14371</v>
      </c>
      <c r="G293" s="178"/>
      <c r="H293" s="178">
        <v>14371</v>
      </c>
      <c r="I293" s="178"/>
      <c r="J293" s="178"/>
      <c r="K293" s="179"/>
      <c r="L293" s="179"/>
      <c r="M293" s="178"/>
      <c r="N293" s="178"/>
      <c r="O293" s="178"/>
      <c r="P293" s="178"/>
      <c r="Q293" s="179"/>
      <c r="R293" s="17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</row>
    <row r="294" spans="1:61" s="140" customFormat="1" ht="24.75" customHeight="1">
      <c r="A294" s="168"/>
      <c r="B294" s="168"/>
      <c r="C294" s="169">
        <v>4260</v>
      </c>
      <c r="D294" s="170" t="s">
        <v>176</v>
      </c>
      <c r="E294" s="171">
        <v>20000</v>
      </c>
      <c r="F294" s="178">
        <v>20000</v>
      </c>
      <c r="G294" s="178"/>
      <c r="H294" s="178">
        <v>20000</v>
      </c>
      <c r="I294" s="178"/>
      <c r="J294" s="178"/>
      <c r="K294" s="179"/>
      <c r="L294" s="179"/>
      <c r="M294" s="178"/>
      <c r="N294" s="178"/>
      <c r="O294" s="178"/>
      <c r="P294" s="178"/>
      <c r="Q294" s="179"/>
      <c r="R294" s="17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</row>
    <row r="295" spans="1:61" s="140" customFormat="1" ht="24.75" customHeight="1">
      <c r="A295" s="168"/>
      <c r="B295" s="168"/>
      <c r="C295" s="169">
        <v>4270</v>
      </c>
      <c r="D295" s="170" t="s">
        <v>166</v>
      </c>
      <c r="E295" s="171">
        <v>24596</v>
      </c>
      <c r="F295" s="178">
        <v>24596</v>
      </c>
      <c r="G295" s="178"/>
      <c r="H295" s="178">
        <v>24596</v>
      </c>
      <c r="I295" s="178"/>
      <c r="J295" s="178"/>
      <c r="K295" s="179"/>
      <c r="L295" s="179"/>
      <c r="M295" s="178"/>
      <c r="N295" s="178"/>
      <c r="O295" s="178"/>
      <c r="P295" s="178"/>
      <c r="Q295" s="179"/>
      <c r="R295" s="17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</row>
    <row r="296" spans="1:61" s="140" customFormat="1" ht="24.75" customHeight="1">
      <c r="A296" s="168"/>
      <c r="B296" s="168"/>
      <c r="C296" s="169">
        <v>4300</v>
      </c>
      <c r="D296" s="170" t="s">
        <v>167</v>
      </c>
      <c r="E296" s="171">
        <v>18712</v>
      </c>
      <c r="F296" s="178">
        <v>18712</v>
      </c>
      <c r="G296" s="178"/>
      <c r="H296" s="178">
        <v>18712</v>
      </c>
      <c r="I296" s="178"/>
      <c r="J296" s="178"/>
      <c r="K296" s="179"/>
      <c r="L296" s="179"/>
      <c r="M296" s="178"/>
      <c r="N296" s="178"/>
      <c r="O296" s="178"/>
      <c r="P296" s="178"/>
      <c r="Q296" s="179"/>
      <c r="R296" s="17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</row>
    <row r="297" spans="1:61" s="140" customFormat="1" ht="24.75" customHeight="1">
      <c r="A297" s="168"/>
      <c r="B297" s="168"/>
      <c r="C297" s="169">
        <v>6058</v>
      </c>
      <c r="D297" s="170" t="s">
        <v>152</v>
      </c>
      <c r="E297" s="171">
        <v>173324</v>
      </c>
      <c r="F297" s="178"/>
      <c r="G297" s="178"/>
      <c r="H297" s="178"/>
      <c r="I297" s="178"/>
      <c r="J297" s="178"/>
      <c r="K297" s="179"/>
      <c r="L297" s="179"/>
      <c r="M297" s="178"/>
      <c r="N297" s="178">
        <v>173324</v>
      </c>
      <c r="O297" s="178"/>
      <c r="P297" s="178">
        <v>173324</v>
      </c>
      <c r="Q297" s="179"/>
      <c r="R297" s="17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</row>
    <row r="298" spans="1:61" s="140" customFormat="1" ht="24.75" customHeight="1">
      <c r="A298" s="168"/>
      <c r="B298" s="168"/>
      <c r="C298" s="169">
        <v>6059</v>
      </c>
      <c r="D298" s="170" t="s">
        <v>152</v>
      </c>
      <c r="E298" s="171">
        <v>104346</v>
      </c>
      <c r="F298" s="178"/>
      <c r="G298" s="178"/>
      <c r="H298" s="178"/>
      <c r="I298" s="178"/>
      <c r="J298" s="178"/>
      <c r="K298" s="179"/>
      <c r="L298" s="179"/>
      <c r="M298" s="178"/>
      <c r="N298" s="178">
        <v>104346</v>
      </c>
      <c r="O298" s="178">
        <v>104346</v>
      </c>
      <c r="P298" s="178"/>
      <c r="Q298" s="179"/>
      <c r="R298" s="17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</row>
    <row r="299" spans="1:61" s="167" customFormat="1" ht="24.75" customHeight="1">
      <c r="A299" s="162"/>
      <c r="B299" s="162" t="s">
        <v>336</v>
      </c>
      <c r="C299" s="135"/>
      <c r="D299" s="163" t="s">
        <v>337</v>
      </c>
      <c r="E299" s="164">
        <f>E300</f>
        <v>100000</v>
      </c>
      <c r="F299" s="164">
        <f>F300</f>
        <v>100000</v>
      </c>
      <c r="G299" s="164">
        <f>G300</f>
        <v>0</v>
      </c>
      <c r="H299" s="164">
        <f>H300</f>
        <v>0</v>
      </c>
      <c r="I299" s="164">
        <f>I300</f>
        <v>100000</v>
      </c>
      <c r="J299" s="164">
        <f>J300</f>
        <v>0</v>
      </c>
      <c r="K299" s="164">
        <f>K300</f>
        <v>0</v>
      </c>
      <c r="L299" s="164">
        <f>L300</f>
        <v>0</v>
      </c>
      <c r="M299" s="164">
        <f>M300</f>
        <v>0</v>
      </c>
      <c r="N299" s="164">
        <f>N300</f>
        <v>0</v>
      </c>
      <c r="O299" s="164">
        <f>O300</f>
        <v>0</v>
      </c>
      <c r="P299" s="164">
        <f>P300</f>
        <v>0</v>
      </c>
      <c r="Q299" s="164">
        <f>Q300</f>
        <v>0</v>
      </c>
      <c r="R299" s="164">
        <f>R300</f>
        <v>0</v>
      </c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</row>
    <row r="300" spans="1:61" s="140" customFormat="1" ht="24.75" customHeight="1">
      <c r="A300" s="168"/>
      <c r="B300" s="168"/>
      <c r="C300" s="169" t="s">
        <v>334</v>
      </c>
      <c r="D300" s="170" t="s">
        <v>335</v>
      </c>
      <c r="E300" s="171">
        <v>100000</v>
      </c>
      <c r="F300" s="178">
        <v>100000</v>
      </c>
      <c r="G300" s="178"/>
      <c r="H300" s="178"/>
      <c r="I300" s="178">
        <v>100000</v>
      </c>
      <c r="J300" s="178"/>
      <c r="K300" s="179"/>
      <c r="L300" s="179"/>
      <c r="M300" s="178"/>
      <c r="N300" s="178"/>
      <c r="O300" s="178"/>
      <c r="P300" s="178"/>
      <c r="Q300" s="179"/>
      <c r="R300" s="17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</row>
    <row r="301" spans="1:61" s="167" customFormat="1" ht="24.75" customHeight="1">
      <c r="A301" s="162"/>
      <c r="B301" s="177">
        <v>92118</v>
      </c>
      <c r="C301" s="135"/>
      <c r="D301" s="163" t="s">
        <v>338</v>
      </c>
      <c r="E301" s="164">
        <f>SUM(E302:E302)</f>
        <v>28000</v>
      </c>
      <c r="F301" s="182">
        <f>SUM(F302:F302)</f>
        <v>28000</v>
      </c>
      <c r="G301" s="182"/>
      <c r="H301" s="182"/>
      <c r="I301" s="182">
        <f>SUM(I302:I302)</f>
        <v>28000</v>
      </c>
      <c r="J301" s="182"/>
      <c r="K301" s="183"/>
      <c r="L301" s="183"/>
      <c r="M301" s="182"/>
      <c r="N301" s="182"/>
      <c r="O301" s="182"/>
      <c r="P301" s="182"/>
      <c r="Q301" s="183"/>
      <c r="R301" s="183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</row>
    <row r="302" spans="1:61" s="140" customFormat="1" ht="24.75" customHeight="1">
      <c r="A302" s="168"/>
      <c r="B302" s="168"/>
      <c r="C302" s="169">
        <v>2480</v>
      </c>
      <c r="D302" s="170" t="s">
        <v>335</v>
      </c>
      <c r="E302" s="171">
        <v>28000</v>
      </c>
      <c r="F302" s="178">
        <v>28000</v>
      </c>
      <c r="G302" s="178"/>
      <c r="H302" s="178"/>
      <c r="I302" s="178">
        <v>28000</v>
      </c>
      <c r="J302" s="178"/>
      <c r="K302" s="179"/>
      <c r="L302" s="179"/>
      <c r="M302" s="178"/>
      <c r="N302" s="178"/>
      <c r="O302" s="178"/>
      <c r="P302" s="178"/>
      <c r="Q302" s="179"/>
      <c r="R302" s="17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</row>
    <row r="303" spans="1:61" s="202" customFormat="1" ht="24.75" customHeight="1">
      <c r="A303" s="155" t="s">
        <v>339</v>
      </c>
      <c r="B303" s="155"/>
      <c r="C303" s="156"/>
      <c r="D303" s="176" t="s">
        <v>340</v>
      </c>
      <c r="E303" s="158">
        <f>E304+E306+E313</f>
        <v>111200</v>
      </c>
      <c r="F303" s="184">
        <f>F304+F306+F313</f>
        <v>111200</v>
      </c>
      <c r="G303" s="184">
        <f>G304+G306+G313</f>
        <v>16600</v>
      </c>
      <c r="H303" s="184">
        <f>H304+H306+H313</f>
        <v>57600</v>
      </c>
      <c r="I303" s="184">
        <f>I304+I306+I313</f>
        <v>37000</v>
      </c>
      <c r="J303" s="184">
        <f>J304+J306+J313</f>
        <v>0</v>
      </c>
      <c r="K303" s="184">
        <f>K304+K306+K313</f>
        <v>0</v>
      </c>
      <c r="L303" s="184">
        <f>L304+L306+L313</f>
        <v>0</v>
      </c>
      <c r="M303" s="184"/>
      <c r="N303" s="184">
        <f>N304+N306</f>
        <v>0</v>
      </c>
      <c r="O303" s="184">
        <f>O304+O306</f>
        <v>0</v>
      </c>
      <c r="P303" s="184">
        <f>P304+P306</f>
        <v>0</v>
      </c>
      <c r="Q303" s="201"/>
      <c r="R303" s="201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</row>
    <row r="304" spans="1:61" s="167" customFormat="1" ht="24.75" customHeight="1">
      <c r="A304" s="162"/>
      <c r="B304" s="162" t="s">
        <v>341</v>
      </c>
      <c r="C304" s="135"/>
      <c r="D304" s="163" t="s">
        <v>342</v>
      </c>
      <c r="E304" s="164">
        <f>E305</f>
        <v>37000</v>
      </c>
      <c r="F304" s="164">
        <f>F305</f>
        <v>37000</v>
      </c>
      <c r="G304" s="164">
        <f>G305</f>
        <v>0</v>
      </c>
      <c r="H304" s="164">
        <f>H305</f>
        <v>0</v>
      </c>
      <c r="I304" s="164">
        <f>I305</f>
        <v>37000</v>
      </c>
      <c r="J304" s="164">
        <f>J305</f>
        <v>0</v>
      </c>
      <c r="K304" s="164">
        <f>K305</f>
        <v>0</v>
      </c>
      <c r="L304" s="164">
        <f>L305</f>
        <v>0</v>
      </c>
      <c r="M304" s="164">
        <f>M305</f>
        <v>0</v>
      </c>
      <c r="N304" s="164">
        <f>N305</f>
        <v>0</v>
      </c>
      <c r="O304" s="164">
        <f>O305</f>
        <v>0</v>
      </c>
      <c r="P304" s="164">
        <f>P305</f>
        <v>0</v>
      </c>
      <c r="Q304" s="164">
        <f>Q305</f>
        <v>0</v>
      </c>
      <c r="R304" s="183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</row>
    <row r="305" spans="1:61" s="140" customFormat="1" ht="24.75" customHeight="1">
      <c r="A305" s="168"/>
      <c r="B305" s="168"/>
      <c r="C305" s="169" t="s">
        <v>247</v>
      </c>
      <c r="D305" s="170" t="s">
        <v>248</v>
      </c>
      <c r="E305" s="171">
        <v>37000</v>
      </c>
      <c r="F305" s="178">
        <v>37000</v>
      </c>
      <c r="G305" s="178"/>
      <c r="H305" s="178"/>
      <c r="I305" s="178">
        <v>37000</v>
      </c>
      <c r="J305" s="178"/>
      <c r="K305" s="179"/>
      <c r="L305" s="179"/>
      <c r="M305" s="178"/>
      <c r="N305" s="178"/>
      <c r="O305" s="178"/>
      <c r="P305" s="178"/>
      <c r="Q305" s="179"/>
      <c r="R305" s="17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</row>
    <row r="306" spans="1:61" s="167" customFormat="1" ht="24.75" customHeight="1">
      <c r="A306" s="162"/>
      <c r="B306" s="162" t="s">
        <v>343</v>
      </c>
      <c r="C306" s="135"/>
      <c r="D306" s="163" t="s">
        <v>344</v>
      </c>
      <c r="E306" s="164">
        <f>SUM(E307:E312)</f>
        <v>59200</v>
      </c>
      <c r="F306" s="182">
        <f>SUM(F307:F312)</f>
        <v>59200</v>
      </c>
      <c r="G306" s="182">
        <f>SUM(G307:G312)</f>
        <v>16600</v>
      </c>
      <c r="H306" s="182">
        <f>SUM(H307:H312)</f>
        <v>42600</v>
      </c>
      <c r="I306" s="182">
        <f>SUM(I307:I312)</f>
        <v>0</v>
      </c>
      <c r="J306" s="182"/>
      <c r="K306" s="183"/>
      <c r="L306" s="183"/>
      <c r="M306" s="182"/>
      <c r="N306" s="182">
        <f>SUM(N307:N312)</f>
        <v>0</v>
      </c>
      <c r="O306" s="182">
        <f>SUM(O307:O312)</f>
        <v>0</v>
      </c>
      <c r="P306" s="182"/>
      <c r="Q306" s="183"/>
      <c r="R306" s="183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</row>
    <row r="307" spans="1:61" s="140" customFormat="1" ht="24.75" customHeight="1">
      <c r="A307" s="168"/>
      <c r="B307" s="168"/>
      <c r="C307" s="169">
        <v>4170</v>
      </c>
      <c r="D307" s="170" t="s">
        <v>211</v>
      </c>
      <c r="E307" s="171">
        <v>15000</v>
      </c>
      <c r="F307" s="178">
        <v>15000</v>
      </c>
      <c r="G307" s="178">
        <v>15000</v>
      </c>
      <c r="H307" s="178"/>
      <c r="I307" s="178"/>
      <c r="J307" s="178"/>
      <c r="K307" s="179"/>
      <c r="L307" s="179"/>
      <c r="M307" s="178"/>
      <c r="N307" s="178"/>
      <c r="O307" s="178"/>
      <c r="P307" s="178"/>
      <c r="Q307" s="179"/>
      <c r="R307" s="17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</row>
    <row r="308" spans="1:61" s="140" customFormat="1" ht="24.75" customHeight="1">
      <c r="A308" s="168"/>
      <c r="B308" s="168"/>
      <c r="C308" s="169">
        <v>4110</v>
      </c>
      <c r="D308" s="170" t="s">
        <v>345</v>
      </c>
      <c r="E308" s="171">
        <v>1300</v>
      </c>
      <c r="F308" s="178">
        <v>1300</v>
      </c>
      <c r="G308" s="178">
        <v>1300</v>
      </c>
      <c r="H308" s="178"/>
      <c r="I308" s="178"/>
      <c r="J308" s="178"/>
      <c r="K308" s="179"/>
      <c r="L308" s="179"/>
      <c r="M308" s="178"/>
      <c r="N308" s="178"/>
      <c r="O308" s="178"/>
      <c r="P308" s="178"/>
      <c r="Q308" s="179"/>
      <c r="R308" s="17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</row>
    <row r="309" spans="1:61" s="140" customFormat="1" ht="24.75" customHeight="1">
      <c r="A309" s="168"/>
      <c r="B309" s="168"/>
      <c r="C309" s="169">
        <v>4120</v>
      </c>
      <c r="D309" s="170" t="s">
        <v>346</v>
      </c>
      <c r="E309" s="171">
        <v>300</v>
      </c>
      <c r="F309" s="178">
        <v>300</v>
      </c>
      <c r="G309" s="178">
        <v>300</v>
      </c>
      <c r="H309" s="178"/>
      <c r="I309" s="178"/>
      <c r="J309" s="178"/>
      <c r="K309" s="179"/>
      <c r="L309" s="179"/>
      <c r="M309" s="178"/>
      <c r="N309" s="178"/>
      <c r="O309" s="178"/>
      <c r="P309" s="178"/>
      <c r="Q309" s="179"/>
      <c r="R309" s="17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</row>
    <row r="310" spans="1:61" s="140" customFormat="1" ht="24.75" customHeight="1">
      <c r="A310" s="168"/>
      <c r="B310" s="168"/>
      <c r="C310" s="169">
        <v>4210</v>
      </c>
      <c r="D310" s="170" t="s">
        <v>204</v>
      </c>
      <c r="E310" s="171">
        <v>2400</v>
      </c>
      <c r="F310" s="178">
        <v>2400</v>
      </c>
      <c r="G310" s="178"/>
      <c r="H310" s="178">
        <v>2400</v>
      </c>
      <c r="I310" s="178"/>
      <c r="J310" s="178"/>
      <c r="K310" s="179"/>
      <c r="L310" s="179"/>
      <c r="M310" s="178"/>
      <c r="N310" s="178"/>
      <c r="O310" s="178"/>
      <c r="P310" s="178"/>
      <c r="Q310" s="179"/>
      <c r="R310" s="17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</row>
    <row r="311" spans="1:61" s="140" customFormat="1" ht="24.75" customHeight="1">
      <c r="A311" s="168"/>
      <c r="B311" s="168"/>
      <c r="C311" s="169">
        <v>4260</v>
      </c>
      <c r="D311" s="170" t="s">
        <v>176</v>
      </c>
      <c r="E311" s="171">
        <v>16000</v>
      </c>
      <c r="F311" s="178">
        <v>16000</v>
      </c>
      <c r="G311" s="178"/>
      <c r="H311" s="178">
        <v>16000</v>
      </c>
      <c r="I311" s="178"/>
      <c r="J311" s="178"/>
      <c r="K311" s="179"/>
      <c r="L311" s="179"/>
      <c r="M311" s="178"/>
      <c r="N311" s="178"/>
      <c r="O311" s="178"/>
      <c r="P311" s="178"/>
      <c r="Q311" s="179"/>
      <c r="R311" s="17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</row>
    <row r="312" spans="1:61" s="140" customFormat="1" ht="24.75" customHeight="1">
      <c r="A312" s="168"/>
      <c r="B312" s="168"/>
      <c r="C312" s="169">
        <v>4300</v>
      </c>
      <c r="D312" s="170" t="s">
        <v>167</v>
      </c>
      <c r="E312" s="171">
        <v>24200</v>
      </c>
      <c r="F312" s="178">
        <v>24200</v>
      </c>
      <c r="G312" s="178"/>
      <c r="H312" s="178">
        <v>24200</v>
      </c>
      <c r="I312" s="178"/>
      <c r="J312" s="178"/>
      <c r="K312" s="179"/>
      <c r="L312" s="179"/>
      <c r="M312" s="178"/>
      <c r="N312" s="178"/>
      <c r="O312" s="178"/>
      <c r="P312" s="178"/>
      <c r="Q312" s="179"/>
      <c r="R312" s="17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</row>
    <row r="313" spans="1:61" s="167" customFormat="1" ht="24.75" customHeight="1">
      <c r="A313" s="162"/>
      <c r="B313" s="162" t="s">
        <v>347</v>
      </c>
      <c r="C313" s="135"/>
      <c r="D313" s="163" t="s">
        <v>22</v>
      </c>
      <c r="E313" s="164">
        <f>SUM(E314:E315)</f>
        <v>15000</v>
      </c>
      <c r="F313" s="164">
        <f>SUM(F314:F315)</f>
        <v>15000</v>
      </c>
      <c r="G313" s="164">
        <f>SUM(G314:G315)</f>
        <v>0</v>
      </c>
      <c r="H313" s="164">
        <f>SUM(H314:H315)</f>
        <v>15000</v>
      </c>
      <c r="I313" s="164">
        <f>SUM(I314:I315)</f>
        <v>0</v>
      </c>
      <c r="J313" s="164">
        <f>SUM(J314:J315)</f>
        <v>0</v>
      </c>
      <c r="K313" s="164">
        <f>SUM(K314:K315)</f>
        <v>0</v>
      </c>
      <c r="L313" s="164">
        <f>SUM(L314:L315)</f>
        <v>0</v>
      </c>
      <c r="M313" s="164">
        <f>SUM(M314:M315)</f>
        <v>0</v>
      </c>
      <c r="N313" s="164">
        <f>SUM(N314:N315)</f>
        <v>0</v>
      </c>
      <c r="O313" s="164">
        <f>SUM(O314:O315)</f>
        <v>0</v>
      </c>
      <c r="P313" s="164">
        <f>SUM(P314:P315)</f>
        <v>0</v>
      </c>
      <c r="Q313" s="164">
        <f>SUM(Q314:Q315)</f>
        <v>0</v>
      </c>
      <c r="R313" s="183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</row>
    <row r="314" spans="1:61" s="167" customFormat="1" ht="24.75" customHeight="1">
      <c r="A314" s="189"/>
      <c r="B314" s="189"/>
      <c r="C314" s="190">
        <v>4210</v>
      </c>
      <c r="D314" s="191" t="s">
        <v>204</v>
      </c>
      <c r="E314" s="192">
        <v>2000</v>
      </c>
      <c r="F314" s="193">
        <v>2000</v>
      </c>
      <c r="G314" s="193"/>
      <c r="H314" s="193">
        <v>2000</v>
      </c>
      <c r="I314" s="195"/>
      <c r="J314" s="195"/>
      <c r="K314" s="196"/>
      <c r="L314" s="196"/>
      <c r="M314" s="195"/>
      <c r="N314" s="195"/>
      <c r="O314" s="195"/>
      <c r="P314" s="195"/>
      <c r="Q314" s="196"/>
      <c r="R314" s="19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</row>
    <row r="315" spans="1:61" s="140" customFormat="1" ht="24.75" customHeight="1">
      <c r="A315" s="168"/>
      <c r="B315" s="168"/>
      <c r="C315" s="169" t="s">
        <v>177</v>
      </c>
      <c r="D315" s="170" t="s">
        <v>167</v>
      </c>
      <c r="E315" s="171">
        <v>13000</v>
      </c>
      <c r="F315" s="178">
        <v>13000</v>
      </c>
      <c r="G315" s="178"/>
      <c r="H315" s="178">
        <v>13000</v>
      </c>
      <c r="I315" s="178"/>
      <c r="J315" s="178"/>
      <c r="K315" s="179"/>
      <c r="L315" s="179"/>
      <c r="M315" s="178"/>
      <c r="N315" s="178"/>
      <c r="O315" s="178"/>
      <c r="P315" s="178"/>
      <c r="Q315" s="179"/>
      <c r="R315" s="17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</row>
    <row r="316" spans="1:61" s="224" customFormat="1" ht="42" customHeight="1">
      <c r="A316" s="221" t="s">
        <v>348</v>
      </c>
      <c r="B316" s="221"/>
      <c r="C316" s="221"/>
      <c r="D316" s="221"/>
      <c r="E316" s="222">
        <f>E8+E15+E18+E26+E29+E36+E44+E82+E86+E97+E100+E103+E191+E205+E262+E266+E290+E303</f>
        <v>21922450</v>
      </c>
      <c r="F316" s="222">
        <f>F8+F15+F18+F26+F29+F36+F44+F82+F86+F97+F100+F103+F191+F205+F262+F266+F290+F303</f>
        <v>19314159</v>
      </c>
      <c r="G316" s="222">
        <f>G8+G15+G18+G26+G29+G36+G44+G82+G86+G97+G100+G103+G191+G205+G262+G266+G290+G303</f>
        <v>9699607</v>
      </c>
      <c r="H316" s="222">
        <f>H8+H15+H18+H26+H29+H36+H44+H82+H86+H97+H100+H103+H191+H205+H262+H266+H290+H303</f>
        <v>2762487</v>
      </c>
      <c r="I316" s="222">
        <f>I8+I15+I18+I26+I29+I36+I44+I82+I86+I97+I100+I103+I191+I205+I262+I266+I290+I303</f>
        <v>1061093</v>
      </c>
      <c r="J316" s="222">
        <f>J8+J15+J18+J26+J29+J36+J44+J82+J86+J97+J100+J103+J191+J205+J262+J266+J290+J303</f>
        <v>5173853</v>
      </c>
      <c r="K316" s="222">
        <f>K8+K15+K18+K26+K29+K36+K44+K82+K86+K97+K100+K103+K191+K205+K262+K266+K290+K303</f>
        <v>17119</v>
      </c>
      <c r="L316" s="222">
        <f>L8+L15+L18+L26+L29+L36+L44+L82+L86+L97+L100+L103+L191+L205+L262+L266+L290+L303</f>
        <v>0</v>
      </c>
      <c r="M316" s="222">
        <f>M8+M15+M18+M26+M29+M36+M44+M82+M86+M97+M100+M103+M191+M205+M262+M266+M290+M303</f>
        <v>600000</v>
      </c>
      <c r="N316" s="222">
        <f>N8+N15+N18+N26+N29+N36+N44+N82+N86+N97+N100+N103+N191+N205+N262+N266+N290+N303</f>
        <v>2608291</v>
      </c>
      <c r="O316" s="222">
        <f>O8+O15+O18+O26+O29+O36+O44+O82+O86+O97+O100+O103+O191+O205+O262+O266+O290+O303</f>
        <v>1581900</v>
      </c>
      <c r="P316" s="222">
        <f>P8+P15+P18+P26+P29+P36+P44+P82+P86+P97+P100+P103+P191+P205+P262+P266+P290+P303</f>
        <v>1026391</v>
      </c>
      <c r="Q316" s="222">
        <f>Q8+Q15+Q18+Q26+Q29+Q36+Q44+Q82+Q86+Q97+Q100+Q103+Q191+Q205+Q262+Q266+Q290+Q303</f>
        <v>0</v>
      </c>
      <c r="R316" s="222">
        <f>R8+R15+R18+R26+R29+R36+R44+R82+R86+R97+R100+R103+R191+R205+R262+R266+R290+R303</f>
        <v>0</v>
      </c>
      <c r="S316" s="223"/>
      <c r="T316" s="223"/>
      <c r="U316" s="223"/>
      <c r="V316" s="223"/>
      <c r="W316" s="223"/>
      <c r="X316" s="223"/>
      <c r="Y316" s="223"/>
      <c r="Z316" s="223"/>
      <c r="AA316" s="223"/>
      <c r="AB316" s="223"/>
      <c r="AC316" s="223"/>
      <c r="AD316" s="223"/>
      <c r="AE316" s="223"/>
      <c r="AF316" s="223"/>
      <c r="AG316" s="223"/>
      <c r="AH316" s="223"/>
      <c r="AI316" s="223"/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3"/>
      <c r="BD316" s="223"/>
      <c r="BE316" s="223"/>
      <c r="BF316" s="223"/>
      <c r="BG316" s="223"/>
      <c r="BH316" s="223"/>
      <c r="BI316" s="223"/>
    </row>
    <row r="317" spans="1:5" ht="12.75">
      <c r="A317" s="225"/>
      <c r="B317" s="225"/>
      <c r="D317" s="226"/>
      <c r="E317" s="117" t="s">
        <v>278</v>
      </c>
    </row>
    <row r="318" spans="1:5" ht="12.75">
      <c r="A318" s="225"/>
      <c r="B318" s="225"/>
      <c r="D318" s="227"/>
      <c r="E318" s="117"/>
    </row>
    <row r="319" spans="1:5" ht="12.75">
      <c r="A319" s="225"/>
      <c r="B319" s="228" t="s">
        <v>129</v>
      </c>
      <c r="D319" s="229"/>
      <c r="E319" s="117"/>
    </row>
    <row r="320" spans="1:5" ht="12.75">
      <c r="A320" s="225"/>
      <c r="B320" s="225"/>
      <c r="D320" s="229"/>
      <c r="E320" s="117"/>
    </row>
    <row r="321" spans="1:5" ht="12.75">
      <c r="A321" s="225"/>
      <c r="B321" s="225"/>
      <c r="D321" s="230"/>
      <c r="E321" s="231"/>
    </row>
    <row r="322" spans="1:5" ht="12.75">
      <c r="A322" s="225"/>
      <c r="B322" s="225"/>
      <c r="D322" s="232"/>
      <c r="E322" s="231"/>
    </row>
    <row r="323" spans="1:5" ht="12.75">
      <c r="A323" s="225"/>
      <c r="B323" s="225"/>
      <c r="D323" s="232"/>
      <c r="E323" s="231"/>
    </row>
    <row r="324" spans="1:5" ht="12.75">
      <c r="A324" s="225"/>
      <c r="B324" s="225"/>
      <c r="D324" s="232"/>
      <c r="E324" s="117"/>
    </row>
    <row r="325" spans="1:5" ht="12.75">
      <c r="A325" s="225"/>
      <c r="B325" s="225"/>
      <c r="D325" s="232"/>
      <c r="E325" s="117"/>
    </row>
    <row r="326" spans="1:5" ht="12.75">
      <c r="A326" s="225"/>
      <c r="B326" s="225"/>
      <c r="D326" s="226"/>
      <c r="E326" s="117"/>
    </row>
    <row r="327" spans="1:5" ht="12.75">
      <c r="A327" s="225"/>
      <c r="B327" s="225"/>
      <c r="D327" s="226"/>
      <c r="E327" s="117"/>
    </row>
    <row r="328" spans="1:7" ht="12.75">
      <c r="A328" s="225"/>
      <c r="B328" s="225"/>
      <c r="C328" s="233"/>
      <c r="D328" s="234"/>
      <c r="E328" s="235"/>
      <c r="F328" s="236"/>
      <c r="G328" s="236"/>
    </row>
    <row r="329" spans="1:7" ht="12.75">
      <c r="A329" s="225"/>
      <c r="B329" s="225"/>
      <c r="C329" s="233"/>
      <c r="D329" s="234"/>
      <c r="E329" s="235"/>
      <c r="F329" s="236"/>
      <c r="G329" s="236"/>
    </row>
    <row r="330" spans="1:7" ht="12.75">
      <c r="A330" s="225"/>
      <c r="B330" s="225"/>
      <c r="C330" s="233"/>
      <c r="D330" s="237"/>
      <c r="E330" s="238"/>
      <c r="F330" s="239"/>
      <c r="G330" s="236"/>
    </row>
    <row r="331" spans="1:7" ht="12.75">
      <c r="A331" s="225"/>
      <c r="B331" s="225"/>
      <c r="C331" s="233"/>
      <c r="D331" s="237"/>
      <c r="E331" s="240"/>
      <c r="F331" s="241"/>
      <c r="G331" s="236"/>
    </row>
    <row r="332" spans="1:7" ht="12.75">
      <c r="A332" s="225"/>
      <c r="B332" s="225"/>
      <c r="C332" s="233"/>
      <c r="D332" s="242"/>
      <c r="E332" s="239"/>
      <c r="F332" s="239"/>
      <c r="G332" s="243"/>
    </row>
    <row r="333" spans="1:7" ht="12.75">
      <c r="A333" s="225"/>
      <c r="B333" s="225"/>
      <c r="C333" s="233"/>
      <c r="D333" s="242"/>
      <c r="E333" s="239"/>
      <c r="F333" s="239"/>
      <c r="G333" s="243"/>
    </row>
    <row r="334" spans="1:7" ht="12.75">
      <c r="A334" s="225"/>
      <c r="B334" s="225"/>
      <c r="C334" s="233"/>
      <c r="D334" s="242"/>
      <c r="E334" s="238"/>
      <c r="F334" s="238"/>
      <c r="G334" s="243"/>
    </row>
    <row r="335" spans="1:29" ht="12.75">
      <c r="A335" s="225"/>
      <c r="B335" s="225"/>
      <c r="C335" s="233"/>
      <c r="D335" s="234"/>
      <c r="E335" s="235"/>
      <c r="F335" s="236"/>
      <c r="G335" s="236"/>
      <c r="AC335" s="118" t="s">
        <v>278</v>
      </c>
    </row>
    <row r="336" spans="1:7" ht="12.75">
      <c r="A336" s="225"/>
      <c r="B336" s="225"/>
      <c r="C336" s="233"/>
      <c r="D336" s="234"/>
      <c r="E336" s="236"/>
      <c r="F336" s="236"/>
      <c r="G336" s="236"/>
    </row>
    <row r="337" spans="1:7" ht="12.75">
      <c r="A337" s="225"/>
      <c r="B337" s="225"/>
      <c r="C337" s="233"/>
      <c r="D337" s="234"/>
      <c r="E337" s="235"/>
      <c r="F337" s="236"/>
      <c r="G337" s="236"/>
    </row>
    <row r="338" spans="1:7" ht="12.75">
      <c r="A338" s="225"/>
      <c r="B338" s="225"/>
      <c r="C338" s="233"/>
      <c r="D338" s="234"/>
      <c r="E338" s="235"/>
      <c r="F338" s="236"/>
      <c r="G338" s="236"/>
    </row>
    <row r="339" spans="1:7" ht="12.75">
      <c r="A339" s="225"/>
      <c r="B339" s="225"/>
      <c r="C339" s="233"/>
      <c r="D339" s="234"/>
      <c r="E339" s="235"/>
      <c r="F339" s="236"/>
      <c r="G339" s="236"/>
    </row>
    <row r="340" spans="1:7" ht="12.75">
      <c r="A340" s="225"/>
      <c r="B340" s="225"/>
      <c r="C340" s="233"/>
      <c r="D340" s="234"/>
      <c r="E340" s="235"/>
      <c r="F340" s="236"/>
      <c r="G340" s="236"/>
    </row>
    <row r="341" spans="1:4" ht="12.75">
      <c r="A341" s="225"/>
      <c r="B341" s="225"/>
      <c r="D341" s="226"/>
    </row>
    <row r="342" spans="1:4" ht="12.75">
      <c r="A342" s="225"/>
      <c r="B342" s="225"/>
      <c r="D342" s="226"/>
    </row>
    <row r="343" spans="1:4" ht="12.75">
      <c r="A343" s="225"/>
      <c r="B343" s="225"/>
      <c r="D343" s="226"/>
    </row>
    <row r="344" spans="1:4" ht="12.75">
      <c r="A344" s="225"/>
      <c r="B344" s="225"/>
      <c r="D344" s="226"/>
    </row>
    <row r="345" spans="1:4" ht="12.75">
      <c r="A345" s="225"/>
      <c r="B345" s="225"/>
      <c r="D345" s="226"/>
    </row>
    <row r="346" spans="1:4" ht="12.75">
      <c r="A346" s="225"/>
      <c r="B346" s="225"/>
      <c r="D346" s="226"/>
    </row>
    <row r="347" spans="1:4" ht="12.75">
      <c r="A347" s="225"/>
      <c r="B347" s="225"/>
      <c r="D347" s="226"/>
    </row>
    <row r="348" spans="1:4" ht="12.75">
      <c r="A348" s="225"/>
      <c r="B348" s="225"/>
      <c r="D348" s="226"/>
    </row>
    <row r="349" spans="1:4" ht="12.75">
      <c r="A349" s="225"/>
      <c r="B349" s="225"/>
      <c r="D349" s="226"/>
    </row>
    <row r="350" spans="1:4" ht="12.75">
      <c r="A350" s="225"/>
      <c r="B350" s="225"/>
      <c r="D350" s="226"/>
    </row>
    <row r="351" spans="1:4" ht="12.75">
      <c r="A351" s="225"/>
      <c r="B351" s="225"/>
      <c r="D351" s="226"/>
    </row>
    <row r="352" spans="1:4" ht="12.75">
      <c r="A352" s="225"/>
      <c r="B352" s="225"/>
      <c r="D352" s="226"/>
    </row>
    <row r="353" spans="1:4" ht="12.75">
      <c r="A353" s="225"/>
      <c r="B353" s="225"/>
      <c r="D353" s="226"/>
    </row>
    <row r="354" spans="1:4" ht="12.75">
      <c r="A354" s="225"/>
      <c r="B354" s="225"/>
      <c r="D354" s="226"/>
    </row>
    <row r="355" spans="1:4" ht="12.75">
      <c r="A355" s="225"/>
      <c r="B355" s="225"/>
      <c r="D355" s="226"/>
    </row>
    <row r="356" spans="1:4" ht="12.75">
      <c r="A356" s="225"/>
      <c r="B356" s="225"/>
      <c r="D356" s="226"/>
    </row>
    <row r="357" spans="1:4" ht="12.75">
      <c r="A357" s="225"/>
      <c r="B357" s="225"/>
      <c r="D357" s="226"/>
    </row>
    <row r="358" spans="1:4" ht="12.75">
      <c r="A358" s="225"/>
      <c r="B358" s="225"/>
      <c r="D358" s="226"/>
    </row>
    <row r="359" spans="1:4" ht="12.75">
      <c r="A359" s="225"/>
      <c r="B359" s="225"/>
      <c r="D359" s="226"/>
    </row>
    <row r="360" spans="1:4" ht="12.75">
      <c r="A360" s="225"/>
      <c r="B360" s="225"/>
      <c r="D360" s="226"/>
    </row>
    <row r="361" spans="1:4" ht="12.75">
      <c r="A361" s="225"/>
      <c r="B361" s="225"/>
      <c r="D361" s="226"/>
    </row>
    <row r="362" spans="1:4" ht="12.75">
      <c r="A362" s="225"/>
      <c r="B362" s="225"/>
      <c r="D362" s="226"/>
    </row>
    <row r="363" spans="1:4" ht="12.75">
      <c r="A363" s="225"/>
      <c r="B363" s="225"/>
      <c r="D363" s="226"/>
    </row>
    <row r="364" spans="1:4" ht="12.75">
      <c r="A364" s="225"/>
      <c r="B364" s="225"/>
      <c r="D364" s="226"/>
    </row>
    <row r="365" spans="1:4" ht="12.75">
      <c r="A365" s="225"/>
      <c r="B365" s="225"/>
      <c r="D365" s="226"/>
    </row>
    <row r="366" spans="1:4" ht="12.75">
      <c r="A366" s="225"/>
      <c r="B366" s="225"/>
      <c r="D366" s="226"/>
    </row>
    <row r="367" spans="1:4" ht="12.75">
      <c r="A367" s="225"/>
      <c r="B367" s="225"/>
      <c r="D367" s="226"/>
    </row>
    <row r="368" spans="1:4" ht="12.75">
      <c r="A368" s="225"/>
      <c r="B368" s="225"/>
      <c r="D368" s="226"/>
    </row>
    <row r="369" spans="1:4" ht="12.75">
      <c r="A369" s="225"/>
      <c r="B369" s="225"/>
      <c r="D369" s="226"/>
    </row>
    <row r="370" spans="1:4" ht="12.75">
      <c r="A370" s="225"/>
      <c r="B370" s="225"/>
      <c r="D370" s="226"/>
    </row>
    <row r="371" spans="1:4" ht="12.75">
      <c r="A371" s="225"/>
      <c r="B371" s="225"/>
      <c r="D371" s="226"/>
    </row>
    <row r="372" spans="1:4" ht="12.75">
      <c r="A372" s="225"/>
      <c r="B372" s="225"/>
      <c r="D372" s="226"/>
    </row>
    <row r="373" spans="1:4" ht="12.75">
      <c r="A373" s="225"/>
      <c r="B373" s="225"/>
      <c r="D373" s="226"/>
    </row>
    <row r="374" spans="1:4" ht="12.75">
      <c r="A374" s="225"/>
      <c r="B374" s="225"/>
      <c r="D374" s="226"/>
    </row>
    <row r="375" spans="1:4" ht="12.75">
      <c r="A375" s="225"/>
      <c r="B375" s="225"/>
      <c r="D375" s="226"/>
    </row>
    <row r="376" spans="1:4" ht="12.75">
      <c r="A376" s="225"/>
      <c r="B376" s="225"/>
      <c r="D376" s="226"/>
    </row>
    <row r="377" spans="1:4" ht="12.75">
      <c r="A377" s="225"/>
      <c r="B377" s="225"/>
      <c r="D377" s="226"/>
    </row>
    <row r="378" spans="1:4" ht="12.75">
      <c r="A378" s="225"/>
      <c r="B378" s="225"/>
      <c r="D378" s="226"/>
    </row>
    <row r="379" spans="1:4" ht="12.75">
      <c r="A379" s="225"/>
      <c r="B379" s="225"/>
      <c r="D379" s="226"/>
    </row>
    <row r="380" spans="1:4" ht="12.75">
      <c r="A380" s="225"/>
      <c r="B380" s="225"/>
      <c r="D380" s="226"/>
    </row>
    <row r="381" spans="1:4" ht="12.75">
      <c r="A381" s="225"/>
      <c r="B381" s="225"/>
      <c r="D381" s="226"/>
    </row>
    <row r="382" spans="1:4" ht="12.75">
      <c r="A382" s="225"/>
      <c r="B382" s="225"/>
      <c r="D382" s="226"/>
    </row>
    <row r="383" spans="1:4" ht="12.75">
      <c r="A383" s="225"/>
      <c r="B383" s="225"/>
      <c r="D383" s="226"/>
    </row>
    <row r="384" spans="1:4" ht="12.75">
      <c r="A384" s="225"/>
      <c r="B384" s="225"/>
      <c r="D384" s="226"/>
    </row>
    <row r="385" spans="1:4" ht="12.75">
      <c r="A385" s="225"/>
      <c r="B385" s="225"/>
      <c r="D385" s="226"/>
    </row>
    <row r="386" spans="1:4" ht="12.75">
      <c r="A386" s="225"/>
      <c r="B386" s="225"/>
      <c r="D386" s="226"/>
    </row>
    <row r="387" spans="1:4" ht="12.75">
      <c r="A387" s="225"/>
      <c r="B387" s="225"/>
      <c r="D387" s="226"/>
    </row>
    <row r="388" spans="1:4" ht="12.75">
      <c r="A388" s="225"/>
      <c r="B388" s="225"/>
      <c r="D388" s="226"/>
    </row>
    <row r="389" spans="1:4" ht="12.75">
      <c r="A389" s="225"/>
      <c r="B389" s="225"/>
      <c r="D389" s="226"/>
    </row>
    <row r="390" spans="1:4" ht="12.75">
      <c r="A390" s="225"/>
      <c r="B390" s="225"/>
      <c r="D390" s="226"/>
    </row>
    <row r="391" spans="1:4" ht="12.75">
      <c r="A391" s="225"/>
      <c r="B391" s="225"/>
      <c r="D391" s="226"/>
    </row>
    <row r="392" spans="1:4" ht="12.75">
      <c r="A392" s="225"/>
      <c r="B392" s="225"/>
      <c r="D392" s="226"/>
    </row>
    <row r="393" spans="1:4" ht="12.75">
      <c r="A393" s="225"/>
      <c r="B393" s="225"/>
      <c r="D393" s="226"/>
    </row>
    <row r="394" spans="1:4" ht="12.75">
      <c r="A394" s="225"/>
      <c r="B394" s="225"/>
      <c r="D394" s="226"/>
    </row>
    <row r="395" spans="1:4" ht="12.75">
      <c r="A395" s="225"/>
      <c r="B395" s="225"/>
      <c r="D395" s="226"/>
    </row>
    <row r="396" spans="1:4" ht="12.75">
      <c r="A396" s="225"/>
      <c r="B396" s="225"/>
      <c r="D396" s="226"/>
    </row>
    <row r="397" spans="1:4" ht="12.75">
      <c r="A397" s="225"/>
      <c r="B397" s="225"/>
      <c r="D397" s="226"/>
    </row>
    <row r="398" spans="1:4" ht="12.75">
      <c r="A398" s="225"/>
      <c r="B398" s="225"/>
      <c r="D398" s="226"/>
    </row>
    <row r="399" spans="1:4" ht="12.75">
      <c r="A399" s="225"/>
      <c r="B399" s="225"/>
      <c r="D399" s="226"/>
    </row>
    <row r="400" spans="1:4" ht="12.75">
      <c r="A400" s="225"/>
      <c r="B400" s="225"/>
      <c r="D400" s="226"/>
    </row>
    <row r="401" spans="1:4" ht="12.75">
      <c r="A401" s="225"/>
      <c r="B401" s="225"/>
      <c r="D401" s="226"/>
    </row>
    <row r="402" spans="1:4" ht="12.75">
      <c r="A402" s="225"/>
      <c r="B402" s="225"/>
      <c r="D402" s="226"/>
    </row>
    <row r="403" spans="1:4" ht="12.75">
      <c r="A403" s="225"/>
      <c r="B403" s="225"/>
      <c r="D403" s="226"/>
    </row>
    <row r="404" spans="1:4" ht="12.75">
      <c r="A404" s="225"/>
      <c r="B404" s="225"/>
      <c r="D404" s="226"/>
    </row>
    <row r="405" spans="1:4" ht="12.75">
      <c r="A405" s="225"/>
      <c r="B405" s="225"/>
      <c r="D405" s="226"/>
    </row>
    <row r="406" spans="1:4" ht="12.75">
      <c r="A406" s="225"/>
      <c r="B406" s="225"/>
      <c r="D406" s="226"/>
    </row>
    <row r="407" spans="1:4" ht="12.75">
      <c r="A407" s="225"/>
      <c r="B407" s="225"/>
      <c r="D407" s="226"/>
    </row>
    <row r="408" spans="1:4" ht="12.75">
      <c r="A408" s="225"/>
      <c r="B408" s="225"/>
      <c r="D408" s="226"/>
    </row>
    <row r="409" spans="1:4" ht="12.75">
      <c r="A409" s="225"/>
      <c r="B409" s="225"/>
      <c r="D409" s="226"/>
    </row>
    <row r="410" spans="1:4" ht="12.75">
      <c r="A410" s="225"/>
      <c r="B410" s="225"/>
      <c r="D410" s="226"/>
    </row>
    <row r="411" spans="1:4" ht="12.75">
      <c r="A411" s="225"/>
      <c r="B411" s="225"/>
      <c r="D411" s="226"/>
    </row>
    <row r="412" spans="1:4" ht="12.75">
      <c r="A412" s="225"/>
      <c r="B412" s="225"/>
      <c r="D412" s="226"/>
    </row>
    <row r="413" spans="1:4" ht="12.75">
      <c r="A413" s="225"/>
      <c r="B413" s="225"/>
      <c r="D413" s="226"/>
    </row>
    <row r="414" spans="1:4" ht="12.75">
      <c r="A414" s="225"/>
      <c r="B414" s="225"/>
      <c r="D414" s="226"/>
    </row>
    <row r="415" spans="1:4" ht="12.75">
      <c r="A415" s="225"/>
      <c r="B415" s="225"/>
      <c r="D415" s="226"/>
    </row>
    <row r="416" spans="1:4" ht="12.75">
      <c r="A416" s="225"/>
      <c r="B416" s="225"/>
      <c r="D416" s="226"/>
    </row>
    <row r="417" spans="1:4" ht="12.75">
      <c r="A417" s="225"/>
      <c r="B417" s="225"/>
      <c r="D417" s="226"/>
    </row>
    <row r="418" spans="1:4" ht="12.75">
      <c r="A418" s="225"/>
      <c r="B418" s="225"/>
      <c r="D418" s="226"/>
    </row>
    <row r="419" spans="1:4" ht="12.75">
      <c r="A419" s="225"/>
      <c r="B419" s="225"/>
      <c r="D419" s="226"/>
    </row>
    <row r="420" spans="1:4" ht="12.75">
      <c r="A420" s="225"/>
      <c r="B420" s="225"/>
      <c r="D420" s="226"/>
    </row>
    <row r="421" spans="1:4" ht="12.75">
      <c r="A421" s="225"/>
      <c r="B421" s="225"/>
      <c r="D421" s="226"/>
    </row>
    <row r="422" spans="1:4" ht="12.75">
      <c r="A422" s="225"/>
      <c r="B422" s="225"/>
      <c r="D422" s="226"/>
    </row>
    <row r="423" spans="1:4" ht="12.75">
      <c r="A423" s="225"/>
      <c r="B423" s="225"/>
      <c r="D423" s="226"/>
    </row>
    <row r="424" spans="1:4" ht="12.75">
      <c r="A424" s="225"/>
      <c r="B424" s="225"/>
      <c r="D424" s="226"/>
    </row>
    <row r="425" spans="1:4" ht="12.75">
      <c r="A425" s="225"/>
      <c r="B425" s="225"/>
      <c r="D425" s="226"/>
    </row>
    <row r="426" spans="1:4" ht="12.75">
      <c r="A426" s="225"/>
      <c r="B426" s="225"/>
      <c r="D426" s="226"/>
    </row>
    <row r="427" spans="1:4" ht="12.75">
      <c r="A427" s="225"/>
      <c r="B427" s="225"/>
      <c r="D427" s="226"/>
    </row>
    <row r="428" spans="1:4" ht="12.75">
      <c r="A428" s="225"/>
      <c r="B428" s="225"/>
      <c r="D428" s="226"/>
    </row>
    <row r="429" spans="1:4" ht="12.75">
      <c r="A429" s="225"/>
      <c r="B429" s="225"/>
      <c r="D429" s="226"/>
    </row>
    <row r="430" spans="1:4" ht="12.75">
      <c r="A430" s="225"/>
      <c r="B430" s="225"/>
      <c r="D430" s="226"/>
    </row>
    <row r="431" spans="1:4" ht="12.75">
      <c r="A431" s="225"/>
      <c r="B431" s="225"/>
      <c r="D431" s="226"/>
    </row>
    <row r="432" spans="1:4" ht="12.75">
      <c r="A432" s="225"/>
      <c r="B432" s="225"/>
      <c r="D432" s="226"/>
    </row>
    <row r="433" spans="1:4" ht="12.75">
      <c r="A433" s="225"/>
      <c r="B433" s="225"/>
      <c r="D433" s="226"/>
    </row>
    <row r="434" spans="1:4" ht="12.75">
      <c r="A434" s="225"/>
      <c r="B434" s="225"/>
      <c r="D434" s="226"/>
    </row>
    <row r="435" spans="1:4" ht="12.75">
      <c r="A435" s="225"/>
      <c r="B435" s="225"/>
      <c r="D435" s="226"/>
    </row>
    <row r="436" spans="1:4" ht="12.75">
      <c r="A436" s="225"/>
      <c r="B436" s="225"/>
      <c r="D436" s="226"/>
    </row>
    <row r="437" spans="1:4" ht="12.75">
      <c r="A437" s="225"/>
      <c r="B437" s="225"/>
      <c r="D437" s="226"/>
    </row>
    <row r="438" spans="1:4" ht="12.75">
      <c r="A438" s="225"/>
      <c r="B438" s="225"/>
      <c r="D438" s="226"/>
    </row>
    <row r="439" spans="1:4" ht="12.75">
      <c r="A439" s="225"/>
      <c r="B439" s="225"/>
      <c r="D439" s="226"/>
    </row>
    <row r="440" spans="1:4" ht="12.75">
      <c r="A440" s="225"/>
      <c r="B440" s="225"/>
      <c r="D440" s="226"/>
    </row>
    <row r="441" spans="1:4" ht="12.75">
      <c r="A441" s="225"/>
      <c r="B441" s="225"/>
      <c r="D441" s="226"/>
    </row>
    <row r="442" spans="1:4" ht="12.75">
      <c r="A442" s="225"/>
      <c r="B442" s="225"/>
      <c r="D442" s="226"/>
    </row>
    <row r="443" spans="1:4" ht="12.75">
      <c r="A443" s="225"/>
      <c r="B443" s="225"/>
      <c r="D443" s="226"/>
    </row>
    <row r="444" spans="1:4" ht="12.75">
      <c r="A444" s="225"/>
      <c r="B444" s="225"/>
      <c r="D444" s="226"/>
    </row>
    <row r="445" spans="1:4" ht="12.75">
      <c r="A445" s="225"/>
      <c r="B445" s="225"/>
      <c r="D445" s="226"/>
    </row>
    <row r="446" spans="1:4" ht="12.75">
      <c r="A446" s="225"/>
      <c r="B446" s="225"/>
      <c r="D446" s="226"/>
    </row>
    <row r="447" spans="1:4" ht="12.75">
      <c r="A447" s="225"/>
      <c r="B447" s="225"/>
      <c r="D447" s="226"/>
    </row>
    <row r="448" spans="1:4" ht="12.75">
      <c r="A448" s="225"/>
      <c r="B448" s="225"/>
      <c r="D448" s="226"/>
    </row>
    <row r="449" spans="1:4" ht="12.75">
      <c r="A449" s="225"/>
      <c r="B449" s="225"/>
      <c r="D449" s="226"/>
    </row>
    <row r="450" spans="1:4" ht="12.75">
      <c r="A450" s="225"/>
      <c r="B450" s="225"/>
      <c r="D450" s="226"/>
    </row>
    <row r="451" spans="1:4" ht="12.75">
      <c r="A451" s="225"/>
      <c r="B451" s="225"/>
      <c r="D451" s="226"/>
    </row>
    <row r="452" spans="1:4" ht="12.75">
      <c r="A452" s="225"/>
      <c r="B452" s="225"/>
      <c r="D452" s="226"/>
    </row>
    <row r="453" spans="1:4" ht="12.75">
      <c r="A453" s="225"/>
      <c r="B453" s="225"/>
      <c r="D453" s="226"/>
    </row>
    <row r="454" spans="1:4" ht="12.75">
      <c r="A454" s="225"/>
      <c r="B454" s="225"/>
      <c r="D454" s="226"/>
    </row>
    <row r="455" spans="1:4" ht="12.75">
      <c r="A455" s="225"/>
      <c r="B455" s="225"/>
      <c r="D455" s="226"/>
    </row>
    <row r="456" spans="1:4" ht="12.75">
      <c r="A456" s="225"/>
      <c r="B456" s="225"/>
      <c r="D456" s="226"/>
    </row>
    <row r="457" spans="1:4" ht="12.75">
      <c r="A457" s="225"/>
      <c r="B457" s="225"/>
      <c r="D457" s="226"/>
    </row>
    <row r="458" spans="1:4" ht="12.75">
      <c r="A458" s="225"/>
      <c r="B458" s="225"/>
      <c r="D458" s="226"/>
    </row>
    <row r="459" spans="1:4" ht="12.75">
      <c r="A459" s="225"/>
      <c r="B459" s="225"/>
      <c r="D459" s="226"/>
    </row>
    <row r="460" spans="1:4" ht="12.75">
      <c r="A460" s="225"/>
      <c r="B460" s="225"/>
      <c r="D460" s="226"/>
    </row>
    <row r="461" spans="1:4" ht="12.75">
      <c r="A461" s="225"/>
      <c r="B461" s="225"/>
      <c r="D461" s="226"/>
    </row>
    <row r="462" spans="1:4" ht="12.75">
      <c r="A462" s="225"/>
      <c r="B462" s="225"/>
      <c r="D462" s="226"/>
    </row>
    <row r="463" spans="1:4" ht="12.75">
      <c r="A463" s="225"/>
      <c r="B463" s="225"/>
      <c r="D463" s="226"/>
    </row>
  </sheetData>
  <sheetProtection selectLockedCells="1" selectUnlockedCells="1"/>
  <mergeCells count="11">
    <mergeCell ref="A1:L1"/>
    <mergeCell ref="A4:A6"/>
    <mergeCell ref="B4:B6"/>
    <mergeCell ref="C4:C6"/>
    <mergeCell ref="D4:D6"/>
    <mergeCell ref="E4:E6"/>
    <mergeCell ref="F4:R4"/>
    <mergeCell ref="F5:F6"/>
    <mergeCell ref="G5:M5"/>
    <mergeCell ref="O5:R5"/>
    <mergeCell ref="A316:D316"/>
  </mergeCells>
  <printOptions horizontalCentered="1"/>
  <pageMargins left="0.39375" right="0.39375" top="0.5902777777777777" bottom="0.5902777777777778" header="0.5118055555555555" footer="0.5118055555555555"/>
  <pageSetup horizontalDpi="300" verticalDpi="300" orientation="landscape" paperSize="9" scale="55"/>
  <headerFooter alignWithMargins="0">
    <oddHeader>&amp;RZałącznik nr  2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">
      <selection activeCell="U83" sqref="U83"/>
    </sheetView>
  </sheetViews>
  <sheetFormatPr defaultColWidth="9.00390625" defaultRowHeight="12.75"/>
  <cols>
    <col min="1" max="16384" width="9.125" style="47" customWidth="1"/>
  </cols>
  <sheetData>
    <row r="1" spans="1:14" ht="36" customHeight="1">
      <c r="A1" s="244" t="s">
        <v>349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2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4" spans="1:2" ht="12.75">
      <c r="A4" s="246" t="s">
        <v>350</v>
      </c>
      <c r="B4" s="246"/>
    </row>
    <row r="39" spans="1:5" ht="12.75">
      <c r="A39" s="246" t="s">
        <v>351</v>
      </c>
      <c r="B39" s="246"/>
      <c r="C39" s="246"/>
      <c r="D39" s="246"/>
      <c r="E39" s="246"/>
    </row>
    <row r="40" spans="1:5" ht="12.75">
      <c r="A40" s="246"/>
      <c r="B40" s="246"/>
      <c r="C40" s="246"/>
      <c r="D40" s="246"/>
      <c r="E40" s="246"/>
    </row>
    <row r="77" spans="1:6" ht="12.75">
      <c r="A77" s="246" t="s">
        <v>352</v>
      </c>
      <c r="B77" s="246"/>
      <c r="C77" s="246"/>
      <c r="D77" s="246"/>
      <c r="E77" s="246"/>
      <c r="F77" s="245"/>
    </row>
    <row r="78" spans="1:5" ht="12.75">
      <c r="A78" s="247"/>
      <c r="B78" s="247"/>
      <c r="C78" s="247"/>
      <c r="D78" s="247"/>
      <c r="E78" s="247"/>
    </row>
    <row r="116" spans="1:6" ht="12.75">
      <c r="A116" s="246" t="s">
        <v>353</v>
      </c>
      <c r="B116" s="246"/>
      <c r="C116" s="246"/>
      <c r="D116" s="246"/>
      <c r="E116" s="246"/>
      <c r="F116" s="246"/>
    </row>
    <row r="155" spans="1:9" ht="12.75">
      <c r="A155" s="246" t="s">
        <v>354</v>
      </c>
      <c r="B155" s="246"/>
      <c r="C155" s="246"/>
      <c r="D155" s="246"/>
      <c r="E155" s="246"/>
      <c r="F155" s="246"/>
      <c r="G155" s="246"/>
      <c r="H155" s="246"/>
      <c r="I155" s="246"/>
    </row>
  </sheetData>
  <sheetProtection selectLockedCells="1" selectUnlockedCells="1"/>
  <mergeCells count="1">
    <mergeCell ref="A1:N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F15" sqref="F15"/>
    </sheetView>
  </sheetViews>
  <sheetFormatPr defaultColWidth="9.00390625" defaultRowHeight="12.75"/>
  <cols>
    <col min="1" max="1" width="5.625" style="101" customWidth="1"/>
    <col min="2" max="2" width="6.875" style="101" customWidth="1"/>
    <col min="3" max="3" width="7.75390625" style="101" customWidth="1"/>
    <col min="4" max="4" width="5.875" style="101" customWidth="1"/>
    <col min="5" max="5" width="23.75390625" style="101" customWidth="1"/>
    <col min="6" max="6" width="15.75390625" style="101" customWidth="1"/>
    <col min="7" max="7" width="12.75390625" style="101" customWidth="1"/>
    <col min="8" max="8" width="11.125" style="101" customWidth="1"/>
    <col min="9" max="9" width="10.125" style="101" customWidth="1"/>
    <col min="10" max="10" width="13.125" style="101" customWidth="1"/>
    <col min="11" max="11" width="14.375" style="101" customWidth="1"/>
    <col min="12" max="12" width="14.125" style="101" customWidth="1"/>
    <col min="13" max="16384" width="9.125" style="101" customWidth="1"/>
  </cols>
  <sheetData>
    <row r="1" spans="1:12" ht="12.75" customHeight="1">
      <c r="A1" s="248" t="s">
        <v>355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0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 t="s">
        <v>131</v>
      </c>
    </row>
    <row r="3" spans="1:13" s="255" customFormat="1" ht="19.5" customHeight="1">
      <c r="A3" s="251" t="s">
        <v>356</v>
      </c>
      <c r="B3" s="251" t="s">
        <v>3</v>
      </c>
      <c r="C3" s="251" t="s">
        <v>357</v>
      </c>
      <c r="D3" s="251" t="s">
        <v>358</v>
      </c>
      <c r="E3" s="252"/>
      <c r="F3" s="253" t="s">
        <v>359</v>
      </c>
      <c r="G3" s="253" t="s">
        <v>360</v>
      </c>
      <c r="H3" s="253"/>
      <c r="I3" s="253"/>
      <c r="J3" s="253"/>
      <c r="K3" s="253"/>
      <c r="L3" s="253" t="s">
        <v>361</v>
      </c>
      <c r="M3" s="254"/>
    </row>
    <row r="4" spans="1:13" s="255" customFormat="1" ht="19.5" customHeight="1">
      <c r="A4" s="251"/>
      <c r="B4" s="251"/>
      <c r="C4" s="251"/>
      <c r="D4" s="251"/>
      <c r="E4" s="256" t="s">
        <v>362</v>
      </c>
      <c r="F4" s="253"/>
      <c r="G4" s="253" t="s">
        <v>363</v>
      </c>
      <c r="H4" s="253" t="s">
        <v>364</v>
      </c>
      <c r="I4" s="253"/>
      <c r="J4" s="253"/>
      <c r="K4" s="253"/>
      <c r="L4" s="253"/>
      <c r="M4" s="254"/>
    </row>
    <row r="5" spans="1:13" s="255" customFormat="1" ht="29.25" customHeight="1">
      <c r="A5" s="251"/>
      <c r="B5" s="251"/>
      <c r="C5" s="251"/>
      <c r="D5" s="251"/>
      <c r="E5" s="256"/>
      <c r="F5" s="253"/>
      <c r="G5" s="253"/>
      <c r="H5" s="253" t="s">
        <v>365</v>
      </c>
      <c r="I5" s="253" t="s">
        <v>366</v>
      </c>
      <c r="J5" s="253" t="s">
        <v>367</v>
      </c>
      <c r="K5" s="253" t="s">
        <v>368</v>
      </c>
      <c r="L5" s="253"/>
      <c r="M5" s="254"/>
    </row>
    <row r="6" spans="1:13" s="255" customFormat="1" ht="19.5" customHeight="1">
      <c r="A6" s="251"/>
      <c r="B6" s="251"/>
      <c r="C6" s="251"/>
      <c r="D6" s="251"/>
      <c r="E6" s="256"/>
      <c r="F6" s="253"/>
      <c r="G6" s="253"/>
      <c r="H6" s="253"/>
      <c r="I6" s="253"/>
      <c r="J6" s="253"/>
      <c r="K6" s="253"/>
      <c r="L6" s="253"/>
      <c r="M6" s="254"/>
    </row>
    <row r="7" spans="1:13" s="255" customFormat="1" ht="19.5" customHeight="1">
      <c r="A7" s="251"/>
      <c r="B7" s="251"/>
      <c r="C7" s="251"/>
      <c r="D7" s="251"/>
      <c r="E7" s="256"/>
      <c r="F7" s="253"/>
      <c r="G7" s="253"/>
      <c r="H7" s="253"/>
      <c r="I7" s="253"/>
      <c r="J7" s="253"/>
      <c r="K7" s="253"/>
      <c r="L7" s="253"/>
      <c r="M7" s="254"/>
    </row>
    <row r="8" spans="1:13" ht="7.5" customHeight="1">
      <c r="A8" s="257">
        <v>1</v>
      </c>
      <c r="B8" s="257">
        <v>2</v>
      </c>
      <c r="C8" s="257">
        <v>3</v>
      </c>
      <c r="D8" s="257">
        <v>4</v>
      </c>
      <c r="E8" s="257">
        <v>5</v>
      </c>
      <c r="F8" s="257">
        <v>6</v>
      </c>
      <c r="G8" s="257">
        <v>7</v>
      </c>
      <c r="H8" s="257">
        <v>8</v>
      </c>
      <c r="I8" s="257">
        <v>9</v>
      </c>
      <c r="J8" s="257">
        <v>10</v>
      </c>
      <c r="K8" s="257">
        <v>11</v>
      </c>
      <c r="L8" s="257">
        <v>12</v>
      </c>
      <c r="M8" s="254"/>
    </row>
    <row r="9" spans="1:13" ht="68.25" customHeight="1">
      <c r="A9" s="258" t="s">
        <v>369</v>
      </c>
      <c r="B9" s="259" t="s">
        <v>11</v>
      </c>
      <c r="C9" s="259" t="s">
        <v>13</v>
      </c>
      <c r="D9" s="260"/>
      <c r="E9" s="261" t="s">
        <v>370</v>
      </c>
      <c r="F9" s="262"/>
      <c r="G9" s="262">
        <v>50000</v>
      </c>
      <c r="H9" s="262">
        <v>50000</v>
      </c>
      <c r="I9" s="262"/>
      <c r="J9" s="263"/>
      <c r="K9" s="264"/>
      <c r="L9" s="265" t="s">
        <v>371</v>
      </c>
      <c r="M9" s="254"/>
    </row>
    <row r="10" spans="1:13" ht="48.75" customHeight="1">
      <c r="A10" s="266" t="s">
        <v>372</v>
      </c>
      <c r="B10" s="267" t="s">
        <v>11</v>
      </c>
      <c r="C10" s="267" t="s">
        <v>13</v>
      </c>
      <c r="D10" s="268"/>
      <c r="E10" s="269" t="s">
        <v>373</v>
      </c>
      <c r="F10" s="270"/>
      <c r="G10" s="270">
        <v>10000</v>
      </c>
      <c r="H10" s="270">
        <v>10000</v>
      </c>
      <c r="I10" s="271"/>
      <c r="J10" s="270"/>
      <c r="K10" s="271"/>
      <c r="L10" s="272" t="s">
        <v>371</v>
      </c>
      <c r="M10" s="254"/>
    </row>
    <row r="11" spans="1:13" ht="64.5" customHeight="1">
      <c r="A11" s="266" t="s">
        <v>374</v>
      </c>
      <c r="B11" s="267" t="s">
        <v>162</v>
      </c>
      <c r="C11" s="267" t="s">
        <v>164</v>
      </c>
      <c r="D11" s="268"/>
      <c r="E11" s="269" t="s">
        <v>375</v>
      </c>
      <c r="F11" s="270">
        <v>155000</v>
      </c>
      <c r="G11" s="270"/>
      <c r="H11" s="270"/>
      <c r="I11" s="270"/>
      <c r="J11" s="273"/>
      <c r="K11" s="270"/>
      <c r="L11" s="272" t="s">
        <v>371</v>
      </c>
      <c r="M11" s="254"/>
    </row>
    <row r="12" spans="1:13" ht="12.75">
      <c r="A12" s="266" t="s">
        <v>376</v>
      </c>
      <c r="B12" s="267" t="s">
        <v>162</v>
      </c>
      <c r="C12" s="267" t="s">
        <v>164</v>
      </c>
      <c r="D12" s="268"/>
      <c r="E12" s="269" t="s">
        <v>377</v>
      </c>
      <c r="F12" s="270"/>
      <c r="G12" s="271">
        <v>45000</v>
      </c>
      <c r="H12" s="274">
        <v>45000</v>
      </c>
      <c r="I12" s="271"/>
      <c r="J12" s="273"/>
      <c r="K12" s="271"/>
      <c r="L12" s="272" t="s">
        <v>371</v>
      </c>
      <c r="M12" s="254"/>
    </row>
    <row r="13" spans="1:13" ht="36" customHeight="1">
      <c r="A13" s="266" t="s">
        <v>378</v>
      </c>
      <c r="B13" s="267" t="s">
        <v>162</v>
      </c>
      <c r="C13" s="267" t="s">
        <v>379</v>
      </c>
      <c r="D13" s="268"/>
      <c r="E13" s="269" t="s">
        <v>380</v>
      </c>
      <c r="F13" s="270"/>
      <c r="G13" s="271">
        <v>8210</v>
      </c>
      <c r="H13" s="274">
        <v>8210</v>
      </c>
      <c r="I13" s="271"/>
      <c r="J13" s="273"/>
      <c r="K13" s="271"/>
      <c r="L13" s="272" t="s">
        <v>381</v>
      </c>
      <c r="M13" s="254"/>
    </row>
    <row r="14" spans="1:13" ht="39.75" customHeight="1">
      <c r="A14" s="266" t="s">
        <v>382</v>
      </c>
      <c r="B14" s="267" t="s">
        <v>263</v>
      </c>
      <c r="C14" s="267" t="s">
        <v>272</v>
      </c>
      <c r="D14" s="268"/>
      <c r="E14" s="269" t="s">
        <v>383</v>
      </c>
      <c r="F14" s="270">
        <v>700000</v>
      </c>
      <c r="G14" s="271"/>
      <c r="H14" s="271"/>
      <c r="I14" s="275"/>
      <c r="J14" s="273"/>
      <c r="K14" s="271"/>
      <c r="L14" s="272" t="s">
        <v>371</v>
      </c>
      <c r="M14" s="254"/>
    </row>
    <row r="15" spans="1:13" ht="99" customHeight="1">
      <c r="A15" s="266" t="s">
        <v>384</v>
      </c>
      <c r="B15" s="267" t="s">
        <v>292</v>
      </c>
      <c r="C15" s="267" t="s">
        <v>307</v>
      </c>
      <c r="D15" s="268"/>
      <c r="E15" s="269" t="s">
        <v>385</v>
      </c>
      <c r="F15" s="270"/>
      <c r="G15" s="271">
        <v>908912</v>
      </c>
      <c r="H15" s="271">
        <v>276844</v>
      </c>
      <c r="I15" s="275"/>
      <c r="J15" s="273"/>
      <c r="K15" s="271">
        <v>632068</v>
      </c>
      <c r="L15" s="272" t="s">
        <v>371</v>
      </c>
      <c r="M15" s="254"/>
    </row>
    <row r="16" spans="1:13" ht="102.75" customHeight="1">
      <c r="A16" s="266" t="s">
        <v>386</v>
      </c>
      <c r="B16" s="267" t="s">
        <v>387</v>
      </c>
      <c r="C16" s="267" t="s">
        <v>314</v>
      </c>
      <c r="D16" s="268"/>
      <c r="E16" s="269" t="s">
        <v>388</v>
      </c>
      <c r="F16" s="271">
        <v>50000</v>
      </c>
      <c r="G16" s="271"/>
      <c r="H16" s="271"/>
      <c r="I16" s="275"/>
      <c r="J16" s="273"/>
      <c r="K16" s="271"/>
      <c r="L16" s="272" t="s">
        <v>371</v>
      </c>
      <c r="M16" s="254"/>
    </row>
    <row r="17" spans="1:13" ht="52.5" customHeight="1">
      <c r="A17" s="266" t="s">
        <v>389</v>
      </c>
      <c r="B17" s="267" t="s">
        <v>387</v>
      </c>
      <c r="C17" s="267" t="s">
        <v>316</v>
      </c>
      <c r="D17" s="268"/>
      <c r="E17" s="269" t="s">
        <v>390</v>
      </c>
      <c r="F17" s="270">
        <v>103000</v>
      </c>
      <c r="G17" s="270"/>
      <c r="H17" s="276"/>
      <c r="I17" s="270"/>
      <c r="J17" s="273"/>
      <c r="K17" s="271"/>
      <c r="L17" s="272" t="s">
        <v>371</v>
      </c>
      <c r="M17" s="254"/>
    </row>
    <row r="18" spans="1:13" ht="52.5" customHeight="1">
      <c r="A18" s="266" t="s">
        <v>391</v>
      </c>
      <c r="B18" s="267" t="s">
        <v>387</v>
      </c>
      <c r="C18" s="267" t="s">
        <v>328</v>
      </c>
      <c r="D18" s="268"/>
      <c r="E18" s="269" t="s">
        <v>392</v>
      </c>
      <c r="F18" s="270"/>
      <c r="G18" s="270">
        <v>66000</v>
      </c>
      <c r="H18" s="276">
        <v>66000</v>
      </c>
      <c r="I18" s="270"/>
      <c r="J18" s="273"/>
      <c r="K18" s="271"/>
      <c r="L18" s="272" t="s">
        <v>371</v>
      </c>
      <c r="M18" s="254"/>
    </row>
    <row r="19" spans="1:13" ht="52.5" customHeight="1">
      <c r="A19" s="266" t="s">
        <v>393</v>
      </c>
      <c r="B19" s="267" t="s">
        <v>387</v>
      </c>
      <c r="C19" s="267" t="s">
        <v>328</v>
      </c>
      <c r="D19" s="268"/>
      <c r="E19" s="269" t="s">
        <v>394</v>
      </c>
      <c r="F19" s="270"/>
      <c r="G19" s="270">
        <v>7318</v>
      </c>
      <c r="H19" s="276">
        <v>7318</v>
      </c>
      <c r="I19" s="270"/>
      <c r="J19" s="273"/>
      <c r="K19" s="271"/>
      <c r="L19" s="272" t="s">
        <v>395</v>
      </c>
      <c r="M19" s="254"/>
    </row>
    <row r="20" spans="1:13" ht="52.5" customHeight="1">
      <c r="A20" s="266" t="s">
        <v>396</v>
      </c>
      <c r="B20" s="267" t="s">
        <v>387</v>
      </c>
      <c r="C20" s="267" t="s">
        <v>397</v>
      </c>
      <c r="D20" s="268"/>
      <c r="E20" s="269" t="s">
        <v>398</v>
      </c>
      <c r="F20" s="270"/>
      <c r="G20" s="270">
        <v>13981</v>
      </c>
      <c r="H20" s="276">
        <v>13981</v>
      </c>
      <c r="I20" s="270"/>
      <c r="J20" s="273"/>
      <c r="K20" s="271"/>
      <c r="L20" s="272" t="s">
        <v>381</v>
      </c>
      <c r="M20" s="254"/>
    </row>
    <row r="21" spans="1:13" ht="52.5" customHeight="1">
      <c r="A21" s="266" t="s">
        <v>399</v>
      </c>
      <c r="B21" s="267" t="s">
        <v>330</v>
      </c>
      <c r="C21" s="267" t="s">
        <v>332</v>
      </c>
      <c r="D21" s="268"/>
      <c r="E21" s="269" t="s">
        <v>400</v>
      </c>
      <c r="F21" s="270"/>
      <c r="G21" s="270">
        <v>38440</v>
      </c>
      <c r="H21" s="276">
        <v>16564</v>
      </c>
      <c r="I21" s="270"/>
      <c r="J21" s="273"/>
      <c r="K21" s="271">
        <v>21876</v>
      </c>
      <c r="L21" s="272" t="s">
        <v>371</v>
      </c>
      <c r="M21" s="254"/>
    </row>
    <row r="22" spans="1:13" ht="39.75" customHeight="1">
      <c r="A22" s="266" t="s">
        <v>401</v>
      </c>
      <c r="B22" s="267" t="s">
        <v>330</v>
      </c>
      <c r="C22" s="267" t="s">
        <v>332</v>
      </c>
      <c r="D22" s="268"/>
      <c r="E22" s="269" t="s">
        <v>402</v>
      </c>
      <c r="F22" s="270"/>
      <c r="G22" s="271">
        <v>239230</v>
      </c>
      <c r="H22" s="274">
        <v>87782</v>
      </c>
      <c r="I22" s="274"/>
      <c r="J22" s="273"/>
      <c r="K22" s="271">
        <v>151448</v>
      </c>
      <c r="L22" s="272" t="s">
        <v>371</v>
      </c>
      <c r="M22" s="254"/>
    </row>
    <row r="23" spans="1:13" ht="48" customHeight="1">
      <c r="A23" s="277">
        <f>SUM(F9:F22)</f>
        <v>1008000</v>
      </c>
      <c r="B23" s="277"/>
      <c r="C23" s="277"/>
      <c r="D23" s="277"/>
      <c r="E23" s="277"/>
      <c r="F23" s="277"/>
      <c r="G23" s="278">
        <f>SUM(G9:G22)</f>
        <v>1387091</v>
      </c>
      <c r="H23" s="279">
        <f>SUM(H9:H22)</f>
        <v>581699</v>
      </c>
      <c r="I23" s="280">
        <f>SUM(I9:I22)</f>
        <v>0</v>
      </c>
      <c r="J23" s="278">
        <f>SUM(J9:J22)</f>
        <v>0</v>
      </c>
      <c r="K23" s="278">
        <f>SUM(K9:K22)</f>
        <v>805392</v>
      </c>
      <c r="L23" s="281" t="s">
        <v>403</v>
      </c>
      <c r="M23" s="254"/>
    </row>
    <row r="24" spans="1:13" ht="12.75">
      <c r="A24" s="254"/>
      <c r="B24" s="254"/>
      <c r="C24" s="254"/>
      <c r="D24" s="254"/>
      <c r="E24" s="254"/>
      <c r="F24" s="254"/>
      <c r="G24" s="282"/>
      <c r="H24" s="254"/>
      <c r="I24" s="254"/>
      <c r="J24" s="254"/>
      <c r="K24" s="254"/>
      <c r="L24" s="254"/>
      <c r="M24" s="254"/>
    </row>
    <row r="26" spans="1:11" ht="12.75">
      <c r="A26" s="283" t="s">
        <v>404</v>
      </c>
      <c r="I26" s="284"/>
      <c r="J26" s="284"/>
      <c r="K26" s="284"/>
    </row>
    <row r="27" spans="1:7" ht="12.75">
      <c r="A27" s="285" t="s">
        <v>405</v>
      </c>
      <c r="B27" s="285"/>
      <c r="C27" s="285"/>
      <c r="D27" s="285"/>
      <c r="E27" s="285"/>
      <c r="F27" s="285"/>
      <c r="G27" s="285"/>
    </row>
    <row r="29" spans="2:7" ht="12.75">
      <c r="B29" s="96" t="s">
        <v>129</v>
      </c>
      <c r="C29" s="97"/>
      <c r="F29" s="97"/>
      <c r="G29" s="286"/>
    </row>
    <row r="30" spans="3:6" ht="12.75">
      <c r="C30" s="97"/>
      <c r="D30" s="97"/>
      <c r="E30" s="97"/>
      <c r="F30" s="97"/>
    </row>
    <row r="32" spans="5:7" ht="12.75">
      <c r="E32" s="105"/>
      <c r="F32" s="287"/>
      <c r="G32" s="97"/>
    </row>
  </sheetData>
  <sheetProtection selectLockedCells="1" selectUnlockedCells="1"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H4:K4"/>
    <mergeCell ref="H5:H7"/>
    <mergeCell ref="I5:I7"/>
    <mergeCell ref="J5:J7"/>
    <mergeCell ref="K5:K7"/>
    <mergeCell ref="A23:F23"/>
    <mergeCell ref="A27:G27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/>
  <headerFooter alignWithMargins="0">
    <oddHeader xml:space="preserve">&amp;RZałącznik nr 3 
do uchwały Rady  Gminy
 nr ............... z dnia ...........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zoomScale="115" zoomScaleNormal="115" workbookViewId="0" topLeftCell="A25">
      <selection activeCell="C24" sqref="C24"/>
    </sheetView>
  </sheetViews>
  <sheetFormatPr defaultColWidth="10.00390625" defaultRowHeight="12.75"/>
  <cols>
    <col min="1" max="1" width="3.625" style="288" customWidth="1"/>
    <col min="2" max="2" width="19.875" style="288" customWidth="1"/>
    <col min="3" max="3" width="13.00390625" style="288" customWidth="1"/>
    <col min="4" max="4" width="10.375" style="288" customWidth="1"/>
    <col min="5" max="5" width="11.00390625" style="288" customWidth="1"/>
    <col min="6" max="6" width="8.375" style="288" customWidth="1"/>
    <col min="7" max="8" width="8.25390625" style="288" customWidth="1"/>
    <col min="9" max="9" width="8.75390625" style="288" customWidth="1"/>
    <col min="10" max="11" width="7.75390625" style="288" customWidth="1"/>
    <col min="12" max="12" width="9.00390625" style="288" customWidth="1"/>
    <col min="13" max="13" width="10.00390625" style="288" customWidth="1"/>
    <col min="14" max="14" width="9.375" style="288" customWidth="1"/>
    <col min="15" max="15" width="1.25" style="288" customWidth="1"/>
    <col min="16" max="16" width="9.625" style="288" customWidth="1"/>
    <col min="17" max="17" width="13.125" style="288" customWidth="1"/>
    <col min="18" max="16384" width="10.25390625" style="288" customWidth="1"/>
  </cols>
  <sheetData>
    <row r="1" spans="1:17" ht="29.25" customHeight="1">
      <c r="A1" s="289" t="s">
        <v>406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ht="18.75" customHeight="1"/>
    <row r="3" spans="1:17" ht="12.75" customHeight="1">
      <c r="A3" s="290" t="s">
        <v>356</v>
      </c>
      <c r="B3" s="290" t="s">
        <v>407</v>
      </c>
      <c r="C3" s="291" t="s">
        <v>408</v>
      </c>
      <c r="D3" s="291" t="s">
        <v>409</v>
      </c>
      <c r="E3" s="291" t="s">
        <v>410</v>
      </c>
      <c r="F3" s="290" t="s">
        <v>134</v>
      </c>
      <c r="G3" s="290"/>
      <c r="H3" s="290" t="s">
        <v>411</v>
      </c>
      <c r="I3" s="290"/>
      <c r="J3" s="290"/>
      <c r="K3" s="290"/>
      <c r="L3" s="290"/>
      <c r="M3" s="290"/>
      <c r="N3" s="290"/>
      <c r="O3" s="290"/>
      <c r="P3" s="290"/>
      <c r="Q3" s="290"/>
    </row>
    <row r="4" spans="1:17" ht="12.75" customHeight="1">
      <c r="A4" s="290"/>
      <c r="B4" s="290"/>
      <c r="C4" s="291"/>
      <c r="D4" s="291"/>
      <c r="E4" s="291"/>
      <c r="F4" s="291" t="s">
        <v>412</v>
      </c>
      <c r="G4" s="291" t="s">
        <v>413</v>
      </c>
      <c r="H4" s="290" t="s">
        <v>414</v>
      </c>
      <c r="I4" s="290"/>
      <c r="J4" s="290"/>
      <c r="K4" s="290"/>
      <c r="L4" s="290"/>
      <c r="M4" s="290"/>
      <c r="N4" s="290"/>
      <c r="O4" s="290"/>
      <c r="P4" s="290"/>
      <c r="Q4" s="290"/>
    </row>
    <row r="5" spans="1:17" ht="12.75" customHeight="1">
      <c r="A5" s="290"/>
      <c r="B5" s="290"/>
      <c r="C5" s="291"/>
      <c r="D5" s="291"/>
      <c r="E5" s="291"/>
      <c r="F5" s="291"/>
      <c r="G5" s="291"/>
      <c r="H5" s="291" t="s">
        <v>415</v>
      </c>
      <c r="I5" s="290" t="s">
        <v>136</v>
      </c>
      <c r="J5" s="290"/>
      <c r="K5" s="290"/>
      <c r="L5" s="290"/>
      <c r="M5" s="290"/>
      <c r="N5" s="290"/>
      <c r="O5" s="290"/>
      <c r="P5" s="290"/>
      <c r="Q5" s="290"/>
    </row>
    <row r="6" spans="1:17" ht="14.25" customHeight="1">
      <c r="A6" s="290"/>
      <c r="B6" s="290"/>
      <c r="C6" s="291"/>
      <c r="D6" s="291"/>
      <c r="E6" s="291"/>
      <c r="F6" s="291"/>
      <c r="G6" s="291"/>
      <c r="H6" s="291"/>
      <c r="I6" s="290" t="s">
        <v>416</v>
      </c>
      <c r="J6" s="290"/>
      <c r="K6" s="290"/>
      <c r="L6" s="290"/>
      <c r="M6" s="290" t="s">
        <v>417</v>
      </c>
      <c r="N6" s="290"/>
      <c r="O6" s="290"/>
      <c r="P6" s="290"/>
      <c r="Q6" s="290"/>
    </row>
    <row r="7" spans="1:17" ht="12.75" customHeight="1">
      <c r="A7" s="290"/>
      <c r="B7" s="290"/>
      <c r="C7" s="291"/>
      <c r="D7" s="291"/>
      <c r="E7" s="291"/>
      <c r="F7" s="291"/>
      <c r="G7" s="291"/>
      <c r="H7" s="291"/>
      <c r="I7" s="291" t="s">
        <v>418</v>
      </c>
      <c r="J7" s="290" t="s">
        <v>419</v>
      </c>
      <c r="K7" s="290"/>
      <c r="L7" s="290"/>
      <c r="M7" s="291" t="s">
        <v>420</v>
      </c>
      <c r="N7" s="291" t="s">
        <v>419</v>
      </c>
      <c r="O7" s="291"/>
      <c r="P7" s="291"/>
      <c r="Q7" s="291"/>
    </row>
    <row r="8" spans="1:17" ht="48" customHeight="1">
      <c r="A8" s="290"/>
      <c r="B8" s="290"/>
      <c r="C8" s="291"/>
      <c r="D8" s="291"/>
      <c r="E8" s="291"/>
      <c r="F8" s="291"/>
      <c r="G8" s="291"/>
      <c r="H8" s="291"/>
      <c r="I8" s="291"/>
      <c r="J8" s="291" t="s">
        <v>421</v>
      </c>
      <c r="K8" s="291" t="s">
        <v>422</v>
      </c>
      <c r="L8" s="291" t="s">
        <v>423</v>
      </c>
      <c r="M8" s="291"/>
      <c r="N8" s="291" t="s">
        <v>421</v>
      </c>
      <c r="O8" s="291"/>
      <c r="P8" s="291" t="s">
        <v>422</v>
      </c>
      <c r="Q8" s="291" t="s">
        <v>424</v>
      </c>
    </row>
    <row r="9" spans="1:17" ht="7.5" customHeight="1">
      <c r="A9" s="292">
        <v>1</v>
      </c>
      <c r="B9" s="292">
        <v>2</v>
      </c>
      <c r="C9" s="292">
        <v>3</v>
      </c>
      <c r="D9" s="292">
        <v>4</v>
      </c>
      <c r="E9" s="292">
        <v>5</v>
      </c>
      <c r="F9" s="292">
        <v>6</v>
      </c>
      <c r="G9" s="292">
        <v>7</v>
      </c>
      <c r="H9" s="292">
        <v>8</v>
      </c>
      <c r="I9" s="292">
        <v>9</v>
      </c>
      <c r="J9" s="292">
        <v>10</v>
      </c>
      <c r="K9" s="292">
        <v>11</v>
      </c>
      <c r="L9" s="292">
        <v>12</v>
      </c>
      <c r="M9" s="292">
        <v>13</v>
      </c>
      <c r="N9" s="292">
        <v>14</v>
      </c>
      <c r="O9" s="292"/>
      <c r="P9" s="292">
        <v>15</v>
      </c>
      <c r="Q9" s="292">
        <v>16</v>
      </c>
    </row>
    <row r="10" spans="1:17" s="298" customFormat="1" ht="11.25" customHeight="1">
      <c r="A10" s="293">
        <v>1</v>
      </c>
      <c r="B10" s="294" t="s">
        <v>425</v>
      </c>
      <c r="C10" s="293" t="s">
        <v>403</v>
      </c>
      <c r="D10" s="293"/>
      <c r="E10" s="295">
        <f>E19+E32+E40+E52</f>
        <v>3931582</v>
      </c>
      <c r="F10" s="295">
        <f>F19+F32+F40+F52</f>
        <v>860191</v>
      </c>
      <c r="G10" s="296">
        <f>G19+G32+G40+G52</f>
        <v>1026391</v>
      </c>
      <c r="H10" s="296">
        <f>H19+H32+H40+H52</f>
        <v>1886582</v>
      </c>
      <c r="I10" s="296">
        <f>I19+I32+I40+I52</f>
        <v>860191</v>
      </c>
      <c r="J10" s="295">
        <f>J19+J32+J40+J52</f>
        <v>0</v>
      </c>
      <c r="K10" s="294"/>
      <c r="L10" s="295">
        <f>L19+L32+L40+L52</f>
        <v>860191</v>
      </c>
      <c r="M10" s="295">
        <f>M19+M32+M40+M52</f>
        <v>1026391</v>
      </c>
      <c r="N10" s="297"/>
      <c r="O10" s="297"/>
      <c r="P10" s="294"/>
      <c r="Q10" s="295">
        <f>Q19+Q32+Q40+Q52</f>
        <v>1026391</v>
      </c>
    </row>
    <row r="11" spans="1:17" ht="12.75">
      <c r="A11" s="299" t="s">
        <v>426</v>
      </c>
      <c r="B11" s="300" t="s">
        <v>427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</row>
    <row r="12" spans="1:17" ht="12.75">
      <c r="A12" s="299"/>
      <c r="B12" s="300" t="s">
        <v>428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</row>
    <row r="13" spans="1:17" ht="12.75">
      <c r="A13" s="299"/>
      <c r="B13" s="300" t="s">
        <v>429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</row>
    <row r="14" spans="1:17" ht="12.75">
      <c r="A14" s="299"/>
      <c r="B14" s="300" t="s">
        <v>430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</row>
    <row r="15" spans="1:17" ht="12.75">
      <c r="A15" s="299" t="s">
        <v>431</v>
      </c>
      <c r="B15" s="300" t="s">
        <v>427</v>
      </c>
      <c r="C15" s="302" t="s">
        <v>432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</row>
    <row r="16" spans="1:17" ht="12.75">
      <c r="A16" s="299"/>
      <c r="B16" s="300" t="s">
        <v>428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</row>
    <row r="17" spans="1:17" ht="12.75">
      <c r="A17" s="299"/>
      <c r="B17" s="300" t="s">
        <v>429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</row>
    <row r="18" spans="1:17" ht="12.75">
      <c r="A18" s="299"/>
      <c r="B18" s="300" t="s">
        <v>430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</row>
    <row r="19" spans="1:17" ht="12.75">
      <c r="A19" s="299"/>
      <c r="B19" s="303" t="s">
        <v>433</v>
      </c>
      <c r="C19" s="303"/>
      <c r="D19" s="304" t="s">
        <v>434</v>
      </c>
      <c r="E19" s="305">
        <f>SUM(E20:E23)</f>
        <v>2745000</v>
      </c>
      <c r="F19" s="305">
        <f>SUM(F20:F23)</f>
        <v>479000</v>
      </c>
      <c r="G19" s="306">
        <f>SUM(G20:G23)</f>
        <v>221000</v>
      </c>
      <c r="H19" s="306">
        <f>I19+M19</f>
        <v>700000</v>
      </c>
      <c r="I19" s="305">
        <v>479000</v>
      </c>
      <c r="J19" s="305"/>
      <c r="K19" s="305"/>
      <c r="L19" s="305">
        <v>479000</v>
      </c>
      <c r="M19" s="305">
        <v>221000</v>
      </c>
      <c r="N19" s="307"/>
      <c r="O19" s="307"/>
      <c r="P19" s="305"/>
      <c r="Q19" s="305">
        <v>221000</v>
      </c>
    </row>
    <row r="20" spans="1:17" ht="12.75">
      <c r="A20" s="299"/>
      <c r="B20" s="300" t="s">
        <v>435</v>
      </c>
      <c r="C20" s="308"/>
      <c r="D20" s="308"/>
      <c r="E20" s="309">
        <v>45000</v>
      </c>
      <c r="F20" s="309"/>
      <c r="G20" s="310"/>
      <c r="H20" s="311"/>
      <c r="I20" s="311"/>
      <c r="J20" s="311"/>
      <c r="K20" s="311"/>
      <c r="L20" s="311"/>
      <c r="M20" s="311"/>
      <c r="N20" s="312"/>
      <c r="O20" s="312"/>
      <c r="P20" s="311"/>
      <c r="Q20" s="311"/>
    </row>
    <row r="21" spans="1:17" ht="12.75">
      <c r="A21" s="299"/>
      <c r="B21" s="300" t="s">
        <v>414</v>
      </c>
      <c r="C21" s="308"/>
      <c r="D21" s="308"/>
      <c r="E21" s="309">
        <v>700000</v>
      </c>
      <c r="F21" s="309">
        <v>479000</v>
      </c>
      <c r="G21" s="310">
        <v>221000</v>
      </c>
      <c r="H21" s="311"/>
      <c r="I21" s="311"/>
      <c r="J21" s="311"/>
      <c r="K21" s="311"/>
      <c r="L21" s="311"/>
      <c r="M21" s="311"/>
      <c r="N21" s="312"/>
      <c r="O21" s="312"/>
      <c r="P21" s="311"/>
      <c r="Q21" s="311"/>
    </row>
    <row r="22" spans="1:17" ht="12.75">
      <c r="A22" s="299"/>
      <c r="B22" s="313">
        <v>2014</v>
      </c>
      <c r="C22" s="308"/>
      <c r="D22" s="308"/>
      <c r="E22" s="309">
        <v>1000000</v>
      </c>
      <c r="F22" s="309"/>
      <c r="G22" s="310"/>
      <c r="H22" s="311"/>
      <c r="I22" s="311"/>
      <c r="J22" s="311"/>
      <c r="K22" s="311"/>
      <c r="L22" s="311"/>
      <c r="M22" s="311"/>
      <c r="N22" s="312"/>
      <c r="O22" s="312"/>
      <c r="P22" s="311"/>
      <c r="Q22" s="311"/>
    </row>
    <row r="23" spans="1:17" ht="12.75">
      <c r="A23" s="299"/>
      <c r="B23" s="300" t="s">
        <v>436</v>
      </c>
      <c r="C23" s="308"/>
      <c r="D23" s="308"/>
      <c r="E23" s="309">
        <v>1000000</v>
      </c>
      <c r="F23" s="309"/>
      <c r="G23" s="310"/>
      <c r="H23" s="311"/>
      <c r="I23" s="311"/>
      <c r="J23" s="311"/>
      <c r="K23" s="311"/>
      <c r="L23" s="311"/>
      <c r="M23" s="311"/>
      <c r="N23" s="312"/>
      <c r="O23" s="312"/>
      <c r="P23" s="311"/>
      <c r="Q23" s="311"/>
    </row>
    <row r="24" spans="1:17" ht="12.75">
      <c r="A24" s="299" t="s">
        <v>437</v>
      </c>
      <c r="B24" s="300" t="s">
        <v>427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5" spans="1:17" ht="12.75">
      <c r="A25" s="299"/>
      <c r="B25" s="300" t="s">
        <v>428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</row>
    <row r="26" spans="1:17" ht="12.75">
      <c r="A26" s="299"/>
      <c r="B26" s="300" t="s">
        <v>429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</row>
    <row r="27" spans="1:17" ht="12.75">
      <c r="A27" s="299"/>
      <c r="B27" s="300" t="s">
        <v>430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</row>
    <row r="28" spans="1:17" ht="12.75">
      <c r="A28" s="299" t="s">
        <v>438</v>
      </c>
      <c r="B28" s="300" t="s">
        <v>427</v>
      </c>
      <c r="C28" s="314" t="s">
        <v>439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</row>
    <row r="29" spans="1:17" ht="12.75">
      <c r="A29" s="299"/>
      <c r="B29" s="300" t="s">
        <v>428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</row>
    <row r="30" spans="1:17" ht="12.75">
      <c r="A30" s="299"/>
      <c r="B30" s="300" t="s">
        <v>429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</row>
    <row r="31" spans="1:17" ht="12.75">
      <c r="A31" s="299"/>
      <c r="B31" s="300" t="s">
        <v>430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</row>
    <row r="32" spans="1:17" ht="12.75">
      <c r="A32" s="299"/>
      <c r="B32" s="303" t="s">
        <v>433</v>
      </c>
      <c r="C32" s="303"/>
      <c r="D32" s="304" t="s">
        <v>440</v>
      </c>
      <c r="E32" s="305">
        <f>SUM(E33:E35)</f>
        <v>908912</v>
      </c>
      <c r="F32" s="305">
        <f>SUM(F33:F35)</f>
        <v>276845</v>
      </c>
      <c r="G32" s="305">
        <f>SUM(G33:G35)</f>
        <v>632067</v>
      </c>
      <c r="H32" s="306">
        <f>I32+M32</f>
        <v>908912</v>
      </c>
      <c r="I32" s="305">
        <v>276845</v>
      </c>
      <c r="J32" s="305"/>
      <c r="K32" s="305"/>
      <c r="L32" s="305">
        <v>276845</v>
      </c>
      <c r="M32" s="305">
        <v>632067</v>
      </c>
      <c r="N32" s="307"/>
      <c r="O32" s="307"/>
      <c r="P32" s="305"/>
      <c r="Q32" s="305">
        <v>632067</v>
      </c>
    </row>
    <row r="33" spans="1:17" ht="12.75">
      <c r="A33" s="299"/>
      <c r="B33" s="300" t="s">
        <v>441</v>
      </c>
      <c r="C33" s="308"/>
      <c r="D33" s="308"/>
      <c r="E33" s="309"/>
      <c r="F33" s="309"/>
      <c r="G33" s="309"/>
      <c r="H33" s="311"/>
      <c r="I33" s="311"/>
      <c r="J33" s="311"/>
      <c r="K33" s="311"/>
      <c r="L33" s="311"/>
      <c r="M33" s="311"/>
      <c r="N33" s="312"/>
      <c r="O33" s="312"/>
      <c r="P33" s="311"/>
      <c r="Q33" s="311"/>
    </row>
    <row r="34" spans="1:17" ht="12.75">
      <c r="A34" s="299"/>
      <c r="B34" s="300" t="s">
        <v>435</v>
      </c>
      <c r="C34" s="308"/>
      <c r="D34" s="308"/>
      <c r="E34" s="309">
        <f>F34+G34</f>
        <v>908912</v>
      </c>
      <c r="F34" s="309">
        <v>276845</v>
      </c>
      <c r="G34" s="309">
        <v>632067</v>
      </c>
      <c r="H34" s="311"/>
      <c r="I34" s="311"/>
      <c r="J34" s="311"/>
      <c r="K34" s="311"/>
      <c r="L34" s="311"/>
      <c r="M34" s="311"/>
      <c r="N34" s="312"/>
      <c r="O34" s="312"/>
      <c r="P34" s="311"/>
      <c r="Q34" s="311"/>
    </row>
    <row r="35" spans="1:17" ht="12.75">
      <c r="A35" s="299"/>
      <c r="B35" s="300" t="s">
        <v>442</v>
      </c>
      <c r="C35" s="308"/>
      <c r="D35" s="308"/>
      <c r="E35" s="309"/>
      <c r="F35" s="309"/>
      <c r="G35" s="309"/>
      <c r="H35" s="311"/>
      <c r="I35" s="311"/>
      <c r="J35" s="311"/>
      <c r="K35" s="311"/>
      <c r="L35" s="311"/>
      <c r="M35" s="311"/>
      <c r="N35" s="312"/>
      <c r="O35" s="312"/>
      <c r="P35" s="311"/>
      <c r="Q35" s="311"/>
    </row>
    <row r="36" spans="1:17" ht="12.75">
      <c r="A36" s="299" t="s">
        <v>443</v>
      </c>
      <c r="B36" s="300" t="s">
        <v>427</v>
      </c>
      <c r="C36" s="302" t="s">
        <v>444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1:17" ht="12.75">
      <c r="A37" s="299"/>
      <c r="B37" s="300" t="s">
        <v>428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  <row r="38" spans="1:17" ht="12.75">
      <c r="A38" s="299"/>
      <c r="B38" s="300" t="s">
        <v>429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</row>
    <row r="39" spans="1:17" ht="12.75">
      <c r="A39" s="299"/>
      <c r="B39" s="300" t="s">
        <v>430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</row>
    <row r="40" spans="1:17" ht="12.75">
      <c r="A40" s="299"/>
      <c r="B40" s="303" t="s">
        <v>433</v>
      </c>
      <c r="C40" s="303"/>
      <c r="D40" s="304" t="s">
        <v>445</v>
      </c>
      <c r="E40" s="305">
        <f>SUM(E41:E43)</f>
        <v>38440</v>
      </c>
      <c r="F40" s="305">
        <f>SUM(F41:F43)</f>
        <v>16564</v>
      </c>
      <c r="G40" s="315">
        <f>SUM(G41:G43)</f>
        <v>21876</v>
      </c>
      <c r="H40" s="305">
        <f>I40+M40</f>
        <v>38440</v>
      </c>
      <c r="I40" s="305">
        <f>J40+K40+L40</f>
        <v>16564</v>
      </c>
      <c r="J40" s="305"/>
      <c r="K40" s="305"/>
      <c r="L40" s="305">
        <v>16564</v>
      </c>
      <c r="M40" s="305">
        <f>N40+P40+Q40</f>
        <v>21876</v>
      </c>
      <c r="N40" s="307"/>
      <c r="O40" s="307"/>
      <c r="P40" s="305"/>
      <c r="Q40" s="305">
        <v>21876</v>
      </c>
    </row>
    <row r="41" spans="1:17" ht="12.75">
      <c r="A41" s="299"/>
      <c r="B41" s="300" t="s">
        <v>446</v>
      </c>
      <c r="C41" s="308"/>
      <c r="D41" s="308"/>
      <c r="E41" s="309"/>
      <c r="F41" s="309"/>
      <c r="G41" s="309"/>
      <c r="H41" s="311"/>
      <c r="I41" s="311"/>
      <c r="J41" s="311"/>
      <c r="K41" s="311"/>
      <c r="L41" s="311"/>
      <c r="M41" s="311"/>
      <c r="N41" s="312"/>
      <c r="O41" s="312"/>
      <c r="P41" s="311"/>
      <c r="Q41" s="311"/>
    </row>
    <row r="42" spans="1:17" ht="12.75">
      <c r="A42" s="299"/>
      <c r="B42" s="300" t="s">
        <v>435</v>
      </c>
      <c r="C42" s="308"/>
      <c r="D42" s="308"/>
      <c r="E42" s="309">
        <f>F42+G42</f>
        <v>38440</v>
      </c>
      <c r="F42" s="309">
        <v>16564</v>
      </c>
      <c r="G42" s="309">
        <v>21876</v>
      </c>
      <c r="H42" s="311"/>
      <c r="I42" s="311"/>
      <c r="J42" s="311"/>
      <c r="K42" s="311"/>
      <c r="L42" s="311"/>
      <c r="M42" s="311"/>
      <c r="N42" s="312"/>
      <c r="O42" s="312"/>
      <c r="P42" s="311"/>
      <c r="Q42" s="311"/>
    </row>
    <row r="43" spans="1:17" ht="12.75">
      <c r="A43" s="299"/>
      <c r="B43" s="300" t="s">
        <v>442</v>
      </c>
      <c r="C43" s="308"/>
      <c r="D43" s="308"/>
      <c r="E43" s="309"/>
      <c r="F43" s="309"/>
      <c r="G43" s="309"/>
      <c r="H43" s="311"/>
      <c r="I43" s="311"/>
      <c r="J43" s="311"/>
      <c r="K43" s="311"/>
      <c r="L43" s="311"/>
      <c r="M43" s="311"/>
      <c r="N43" s="312"/>
      <c r="O43" s="312"/>
      <c r="P43" s="311"/>
      <c r="Q43" s="311"/>
    </row>
    <row r="44" spans="1:17" ht="12.75">
      <c r="A44" s="299" t="s">
        <v>447</v>
      </c>
      <c r="B44" s="300" t="s">
        <v>427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</row>
    <row r="45" spans="1:17" ht="12.75">
      <c r="A45" s="299"/>
      <c r="B45" s="300" t="s">
        <v>428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</row>
    <row r="46" spans="1:17" ht="12.75">
      <c r="A46" s="299"/>
      <c r="B46" s="300" t="s">
        <v>429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</row>
    <row r="47" spans="1:17" ht="12.75">
      <c r="A47" s="299"/>
      <c r="B47" s="300" t="s">
        <v>430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</row>
    <row r="48" spans="1:17" ht="12.75">
      <c r="A48" s="299" t="s">
        <v>448</v>
      </c>
      <c r="B48" s="300" t="s">
        <v>427</v>
      </c>
      <c r="C48" s="314" t="s">
        <v>449</v>
      </c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</row>
    <row r="49" spans="1:17" ht="12.75">
      <c r="A49" s="299"/>
      <c r="B49" s="300" t="s">
        <v>428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</row>
    <row r="50" spans="1:17" ht="12.75">
      <c r="A50" s="299"/>
      <c r="B50" s="300" t="s">
        <v>429</v>
      </c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</row>
    <row r="51" spans="1:17" ht="12.75">
      <c r="A51" s="299"/>
      <c r="B51" s="300" t="s">
        <v>430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</row>
    <row r="52" spans="1:17" ht="12.75">
      <c r="A52" s="299"/>
      <c r="B52" s="303" t="s">
        <v>433</v>
      </c>
      <c r="C52" s="303"/>
      <c r="D52" s="304" t="s">
        <v>445</v>
      </c>
      <c r="E52" s="305">
        <f>SUM(E53:E55)</f>
        <v>239230</v>
      </c>
      <c r="F52" s="305">
        <f>SUM(F53:F55)</f>
        <v>87782</v>
      </c>
      <c r="G52" s="305">
        <f>SUM(G53:G55)</f>
        <v>151448</v>
      </c>
      <c r="H52" s="305">
        <f>I52+M52</f>
        <v>239230</v>
      </c>
      <c r="I52" s="305">
        <f>J52+K52+L52</f>
        <v>87782</v>
      </c>
      <c r="J52" s="305"/>
      <c r="K52" s="305"/>
      <c r="L52" s="305">
        <v>87782</v>
      </c>
      <c r="M52" s="305">
        <f>N52+P52+Q52</f>
        <v>151448</v>
      </c>
      <c r="N52" s="307"/>
      <c r="O52" s="307"/>
      <c r="P52" s="305"/>
      <c r="Q52" s="305">
        <v>151448</v>
      </c>
    </row>
    <row r="53" spans="1:17" ht="12.75">
      <c r="A53" s="299"/>
      <c r="B53" s="300" t="s">
        <v>441</v>
      </c>
      <c r="C53" s="308"/>
      <c r="D53" s="308"/>
      <c r="E53" s="309"/>
      <c r="F53" s="309"/>
      <c r="G53" s="309"/>
      <c r="H53" s="311"/>
      <c r="I53" s="311"/>
      <c r="J53" s="311"/>
      <c r="K53" s="311"/>
      <c r="L53" s="311"/>
      <c r="M53" s="311"/>
      <c r="N53" s="312"/>
      <c r="O53" s="312"/>
      <c r="P53" s="311"/>
      <c r="Q53" s="311"/>
    </row>
    <row r="54" spans="1:17" ht="12.75">
      <c r="A54" s="299"/>
      <c r="B54" s="300" t="s">
        <v>435</v>
      </c>
      <c r="C54" s="308"/>
      <c r="D54" s="308"/>
      <c r="E54" s="309">
        <f>F54+G54</f>
        <v>239230</v>
      </c>
      <c r="F54" s="309">
        <v>87782</v>
      </c>
      <c r="G54" s="309">
        <v>151448</v>
      </c>
      <c r="H54" s="311"/>
      <c r="I54" s="311"/>
      <c r="J54" s="311"/>
      <c r="K54" s="311"/>
      <c r="L54" s="311"/>
      <c r="M54" s="311"/>
      <c r="N54" s="312"/>
      <c r="O54" s="312"/>
      <c r="P54" s="311"/>
      <c r="Q54" s="311"/>
    </row>
    <row r="55" spans="1:17" ht="12.75">
      <c r="A55" s="299"/>
      <c r="B55" s="300" t="s">
        <v>442</v>
      </c>
      <c r="C55" s="308"/>
      <c r="D55" s="308"/>
      <c r="E55" s="309"/>
      <c r="F55" s="309"/>
      <c r="G55" s="309"/>
      <c r="H55" s="311"/>
      <c r="I55" s="311"/>
      <c r="J55" s="311"/>
      <c r="K55" s="311"/>
      <c r="L55" s="311"/>
      <c r="M55" s="311"/>
      <c r="N55" s="312"/>
      <c r="O55" s="312"/>
      <c r="P55" s="311"/>
      <c r="Q55" s="311"/>
    </row>
    <row r="56" spans="1:17" ht="12.75">
      <c r="A56" s="316"/>
      <c r="B56" s="300" t="s">
        <v>427</v>
      </c>
      <c r="C56" s="314" t="s">
        <v>450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</row>
    <row r="57" spans="1:17" ht="12.75">
      <c r="A57" s="299"/>
      <c r="B57" s="300" t="s">
        <v>428</v>
      </c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</row>
    <row r="58" spans="1:17" ht="12.75">
      <c r="A58" s="299"/>
      <c r="B58" s="300" t="s">
        <v>429</v>
      </c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</row>
    <row r="59" spans="1:17" ht="12.75">
      <c r="A59" s="299"/>
      <c r="B59" s="300" t="s">
        <v>430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</row>
    <row r="60" spans="1:20" s="322" customFormat="1" ht="12.75">
      <c r="A60" s="299"/>
      <c r="B60" s="317" t="s">
        <v>451</v>
      </c>
      <c r="C60" s="318"/>
      <c r="D60" s="317" t="s">
        <v>452</v>
      </c>
      <c r="E60" s="319">
        <f>SUM(E61:E63)</f>
        <v>184177</v>
      </c>
      <c r="F60" s="319">
        <f>SUM(F61:F63)</f>
        <v>27627</v>
      </c>
      <c r="G60" s="319">
        <f>SUM(G61:G63)</f>
        <v>156550</v>
      </c>
      <c r="H60" s="319">
        <f>I60+M60</f>
        <v>20140</v>
      </c>
      <c r="I60" s="319">
        <f>J60+K60+L60</f>
        <v>3021</v>
      </c>
      <c r="J60" s="319"/>
      <c r="K60" s="319"/>
      <c r="L60" s="319">
        <v>3021</v>
      </c>
      <c r="M60" s="319">
        <v>17119</v>
      </c>
      <c r="N60" s="320"/>
      <c r="O60" s="320"/>
      <c r="P60" s="319"/>
      <c r="Q60" s="319">
        <v>17119</v>
      </c>
      <c r="R60" s="321"/>
      <c r="S60" s="321"/>
      <c r="T60" s="321"/>
    </row>
    <row r="61" spans="1:17" ht="12.75">
      <c r="A61" s="299"/>
      <c r="B61" s="300" t="s">
        <v>435</v>
      </c>
      <c r="C61" s="308"/>
      <c r="D61" s="308"/>
      <c r="E61" s="309">
        <v>164037</v>
      </c>
      <c r="F61" s="309">
        <v>24606</v>
      </c>
      <c r="G61" s="309">
        <v>139431</v>
      </c>
      <c r="H61" s="308"/>
      <c r="I61" s="308"/>
      <c r="J61" s="308"/>
      <c r="K61" s="308"/>
      <c r="L61" s="308"/>
      <c r="M61" s="308"/>
      <c r="N61" s="323"/>
      <c r="O61" s="323"/>
      <c r="P61" s="308"/>
      <c r="Q61" s="308"/>
    </row>
    <row r="62" spans="1:17" ht="12.75">
      <c r="A62" s="299"/>
      <c r="B62" s="300" t="s">
        <v>442</v>
      </c>
      <c r="C62" s="308"/>
      <c r="D62" s="308"/>
      <c r="E62" s="309">
        <f>F62+G62</f>
        <v>20140</v>
      </c>
      <c r="F62" s="309">
        <v>3021</v>
      </c>
      <c r="G62" s="309">
        <v>17119</v>
      </c>
      <c r="H62" s="308"/>
      <c r="I62" s="308"/>
      <c r="J62" s="308"/>
      <c r="K62" s="308"/>
      <c r="L62" s="308"/>
      <c r="M62" s="308"/>
      <c r="N62" s="323"/>
      <c r="O62" s="323"/>
      <c r="P62" s="308"/>
      <c r="Q62" s="308"/>
    </row>
    <row r="63" spans="1:17" ht="12.75">
      <c r="A63" s="299"/>
      <c r="B63" s="300" t="s">
        <v>453</v>
      </c>
      <c r="C63" s="308"/>
      <c r="D63" s="308"/>
      <c r="E63" s="300"/>
      <c r="F63" s="300"/>
      <c r="G63" s="300"/>
      <c r="H63" s="308"/>
      <c r="I63" s="308"/>
      <c r="J63" s="308"/>
      <c r="K63" s="308"/>
      <c r="L63" s="308"/>
      <c r="M63" s="308"/>
      <c r="N63" s="323"/>
      <c r="O63" s="323"/>
      <c r="P63" s="308"/>
      <c r="Q63" s="308"/>
    </row>
    <row r="64" spans="1:17" ht="12.75" customHeight="1">
      <c r="A64" s="324"/>
      <c r="B64" s="325" t="s">
        <v>454</v>
      </c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</row>
    <row r="65" spans="1:17" s="298" customFormat="1" ht="15" customHeight="1">
      <c r="A65" s="326" t="s">
        <v>455</v>
      </c>
      <c r="B65" s="326"/>
      <c r="C65" s="326" t="s">
        <v>403</v>
      </c>
      <c r="D65" s="326"/>
      <c r="E65" s="327">
        <f>E60+E10</f>
        <v>4115759</v>
      </c>
      <c r="F65" s="327">
        <f>F60+F10</f>
        <v>887818</v>
      </c>
      <c r="G65" s="328">
        <f>G60+G10</f>
        <v>1182941</v>
      </c>
      <c r="H65" s="328">
        <f>H60+H10</f>
        <v>1906722</v>
      </c>
      <c r="I65" s="328">
        <f>I60+I10</f>
        <v>863212</v>
      </c>
      <c r="J65" s="327">
        <f>J56+J10</f>
        <v>0</v>
      </c>
      <c r="K65" s="329">
        <f>K56+K10</f>
        <v>0</v>
      </c>
      <c r="L65" s="327">
        <f>L60+L10</f>
        <v>863212</v>
      </c>
      <c r="M65" s="327">
        <f>M60+M10</f>
        <v>1043510</v>
      </c>
      <c r="N65" s="330">
        <f>+N56+N10</f>
        <v>0</v>
      </c>
      <c r="O65" s="330"/>
      <c r="P65" s="329">
        <f>P56+P10</f>
        <v>0</v>
      </c>
      <c r="Q65" s="327">
        <f>Q60+Q10</f>
        <v>1043510</v>
      </c>
    </row>
    <row r="67" spans="1:10" ht="12.75">
      <c r="A67" s="331" t="s">
        <v>456</v>
      </c>
      <c r="B67" s="331"/>
      <c r="C67" s="331"/>
      <c r="D67" s="331"/>
      <c r="E67" s="331"/>
      <c r="F67" s="331"/>
      <c r="G67" s="331"/>
      <c r="H67" s="331"/>
      <c r="I67" s="331"/>
      <c r="J67" s="331"/>
    </row>
    <row r="68" spans="1:17" ht="12.75">
      <c r="A68" s="288" t="s">
        <v>457</v>
      </c>
      <c r="Q68" s="332"/>
    </row>
    <row r="69" spans="5:9" ht="12.75">
      <c r="E69" s="333"/>
      <c r="F69" s="333"/>
      <c r="G69" s="333"/>
      <c r="H69" s="333"/>
      <c r="I69" s="333"/>
    </row>
    <row r="70" ht="12.75">
      <c r="B70" s="334" t="s">
        <v>129</v>
      </c>
    </row>
    <row r="72" spans="7:9" ht="12.75">
      <c r="G72" s="335"/>
      <c r="H72" s="335"/>
      <c r="I72" s="298"/>
    </row>
    <row r="73" spans="7:9" ht="12.75">
      <c r="G73" s="335"/>
      <c r="H73" s="335"/>
      <c r="I73" s="298"/>
    </row>
  </sheetData>
  <sheetProtection selectLockedCells="1" selectUnlockedCells="1"/>
  <mergeCells count="104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N9:O9"/>
    <mergeCell ref="C10:D10"/>
    <mergeCell ref="N10:O10"/>
    <mergeCell ref="A11:A14"/>
    <mergeCell ref="C11:Q14"/>
    <mergeCell ref="A15:A23"/>
    <mergeCell ref="C15:Q18"/>
    <mergeCell ref="N19:O19"/>
    <mergeCell ref="C20:C23"/>
    <mergeCell ref="D20:D23"/>
    <mergeCell ref="H20:H23"/>
    <mergeCell ref="I20:I23"/>
    <mergeCell ref="J20:J23"/>
    <mergeCell ref="K20:K23"/>
    <mergeCell ref="L20:L23"/>
    <mergeCell ref="M20:M23"/>
    <mergeCell ref="N20:O23"/>
    <mergeCell ref="P20:P23"/>
    <mergeCell ref="Q20:Q23"/>
    <mergeCell ref="A24:A27"/>
    <mergeCell ref="C24:Q27"/>
    <mergeCell ref="A28:A35"/>
    <mergeCell ref="C28:Q31"/>
    <mergeCell ref="N32:O32"/>
    <mergeCell ref="C33:C35"/>
    <mergeCell ref="D33:D35"/>
    <mergeCell ref="H33:H35"/>
    <mergeCell ref="I33:I35"/>
    <mergeCell ref="J33:J35"/>
    <mergeCell ref="K33:K35"/>
    <mergeCell ref="L33:L35"/>
    <mergeCell ref="M33:M35"/>
    <mergeCell ref="N33:O35"/>
    <mergeCell ref="P33:P35"/>
    <mergeCell ref="Q33:Q35"/>
    <mergeCell ref="A36:A43"/>
    <mergeCell ref="C36:Q39"/>
    <mergeCell ref="N40:O40"/>
    <mergeCell ref="C41:C43"/>
    <mergeCell ref="D41:D43"/>
    <mergeCell ref="H41:H43"/>
    <mergeCell ref="I41:I43"/>
    <mergeCell ref="J41:J43"/>
    <mergeCell ref="K41:K43"/>
    <mergeCell ref="L41:L43"/>
    <mergeCell ref="M41:M43"/>
    <mergeCell ref="N41:O43"/>
    <mergeCell ref="P41:P43"/>
    <mergeCell ref="Q41:Q43"/>
    <mergeCell ref="A44:A47"/>
    <mergeCell ref="C44:Q47"/>
    <mergeCell ref="A48:A55"/>
    <mergeCell ref="C48:Q51"/>
    <mergeCell ref="N52:O52"/>
    <mergeCell ref="C53:C55"/>
    <mergeCell ref="D53:D55"/>
    <mergeCell ref="H53:H55"/>
    <mergeCell ref="I53:I55"/>
    <mergeCell ref="J53:J55"/>
    <mergeCell ref="K53:K55"/>
    <mergeCell ref="L53:L55"/>
    <mergeCell ref="M53:M55"/>
    <mergeCell ref="N53:O55"/>
    <mergeCell ref="P53:P55"/>
    <mergeCell ref="Q53:Q55"/>
    <mergeCell ref="C56:Q59"/>
    <mergeCell ref="A57:A63"/>
    <mergeCell ref="N60:O60"/>
    <mergeCell ref="C61:C63"/>
    <mergeCell ref="D61:D63"/>
    <mergeCell ref="H61:H63"/>
    <mergeCell ref="I61:I63"/>
    <mergeCell ref="J61:J63"/>
    <mergeCell ref="K61:K63"/>
    <mergeCell ref="L61:L63"/>
    <mergeCell ref="M61:M63"/>
    <mergeCell ref="N61:O63"/>
    <mergeCell ref="P61:P63"/>
    <mergeCell ref="Q61:Q63"/>
    <mergeCell ref="C64:Q64"/>
    <mergeCell ref="A65:B65"/>
    <mergeCell ref="C65:D65"/>
    <mergeCell ref="N65:O65"/>
    <mergeCell ref="A67:J67"/>
  </mergeCells>
  <printOptions/>
  <pageMargins left="0.39375" right="0.39375" top="0.7479166666666667" bottom="0.5902777777777778" header="0.19652777777777777" footer="0.5118055555555555"/>
  <pageSetup horizontalDpi="300" verticalDpi="300" orientation="landscape" paperSize="9" scale="85"/>
  <headerFooter alignWithMargins="0">
    <oddHeader>&amp;R&amp;9Załącznik nr 4
do uchwały Rady 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6">
      <selection activeCell="M19" sqref="M19"/>
    </sheetView>
  </sheetViews>
  <sheetFormatPr defaultColWidth="9.00390625" defaultRowHeight="12.75"/>
  <cols>
    <col min="1" max="1" width="5.625" style="101" customWidth="1"/>
    <col min="2" max="2" width="8.875" style="101" customWidth="1"/>
    <col min="3" max="3" width="6.875" style="101" customWidth="1"/>
    <col min="4" max="4" width="14.25390625" style="101" customWidth="1"/>
    <col min="5" max="5" width="14.875" style="101" customWidth="1"/>
    <col min="6" max="6" width="13.625" style="10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48" t="s">
        <v>458</v>
      </c>
      <c r="B1" s="248"/>
      <c r="C1" s="248"/>
      <c r="D1" s="248"/>
      <c r="E1" s="248"/>
      <c r="F1" s="248"/>
      <c r="G1" s="248"/>
      <c r="H1" s="248"/>
      <c r="I1" s="248"/>
      <c r="J1" s="248"/>
    </row>
    <row r="2" ht="23.25" customHeight="1">
      <c r="J2" s="336" t="s">
        <v>131</v>
      </c>
    </row>
    <row r="3" spans="1:11" s="338" customFormat="1" ht="20.25" customHeight="1">
      <c r="A3" s="251" t="s">
        <v>3</v>
      </c>
      <c r="B3" s="251" t="s">
        <v>4</v>
      </c>
      <c r="C3" s="251" t="s">
        <v>358</v>
      </c>
      <c r="D3" s="253" t="s">
        <v>459</v>
      </c>
      <c r="E3" s="253" t="s">
        <v>460</v>
      </c>
      <c r="F3" s="253" t="s">
        <v>136</v>
      </c>
      <c r="G3" s="253"/>
      <c r="H3" s="253"/>
      <c r="I3" s="253"/>
      <c r="J3" s="253"/>
      <c r="K3" s="337"/>
    </row>
    <row r="4" spans="1:11" s="338" customFormat="1" ht="20.25" customHeight="1">
      <c r="A4" s="251"/>
      <c r="B4" s="251"/>
      <c r="C4" s="251"/>
      <c r="D4" s="253"/>
      <c r="E4" s="253"/>
      <c r="F4" s="253" t="s">
        <v>461</v>
      </c>
      <c r="G4" s="253" t="s">
        <v>134</v>
      </c>
      <c r="H4" s="253"/>
      <c r="I4" s="253"/>
      <c r="J4" s="253" t="s">
        <v>462</v>
      </c>
      <c r="K4" s="337"/>
    </row>
    <row r="5" spans="1:11" s="338" customFormat="1" ht="65.25" customHeight="1">
      <c r="A5" s="251"/>
      <c r="B5" s="251"/>
      <c r="C5" s="251"/>
      <c r="D5" s="253"/>
      <c r="E5" s="253"/>
      <c r="F5" s="253"/>
      <c r="G5" s="253" t="s">
        <v>463</v>
      </c>
      <c r="H5" s="253" t="s">
        <v>464</v>
      </c>
      <c r="I5" s="253" t="s">
        <v>465</v>
      </c>
      <c r="J5" s="253"/>
      <c r="K5" s="337"/>
    </row>
    <row r="6" spans="1:11" ht="9" customHeight="1">
      <c r="A6" s="257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  <c r="J6" s="257">
        <v>10</v>
      </c>
      <c r="K6" s="339"/>
    </row>
    <row r="7" spans="1:11" ht="19.5" customHeight="1">
      <c r="A7" s="340">
        <v>750</v>
      </c>
      <c r="B7" s="341"/>
      <c r="C7" s="341"/>
      <c r="D7" s="340">
        <f>SUM(D8)</f>
        <v>28807</v>
      </c>
      <c r="E7" s="340">
        <f>SUM(E8)</f>
        <v>28807</v>
      </c>
      <c r="F7" s="340">
        <f>SUM(F8)</f>
        <v>28807</v>
      </c>
      <c r="G7" s="340">
        <f>G8</f>
        <v>24000</v>
      </c>
      <c r="H7" s="340">
        <f>SUM(H8:H10)</f>
        <v>4807</v>
      </c>
      <c r="I7" s="340"/>
      <c r="J7" s="340"/>
      <c r="K7" s="339"/>
    </row>
    <row r="8" spans="1:11" ht="19.5" customHeight="1">
      <c r="A8" s="342"/>
      <c r="B8" s="343">
        <v>75011</v>
      </c>
      <c r="C8" s="275"/>
      <c r="D8" s="344">
        <v>28807</v>
      </c>
      <c r="E8" s="344">
        <f>SUM(E10:E13)</f>
        <v>28807</v>
      </c>
      <c r="F8" s="344">
        <f>SUM(F10:F13)</f>
        <v>28807</v>
      </c>
      <c r="G8" s="344">
        <f>SUM(G10:G13)</f>
        <v>24000</v>
      </c>
      <c r="H8" s="344">
        <f>SUM(H10:H13)</f>
        <v>4807</v>
      </c>
      <c r="I8" s="344"/>
      <c r="J8" s="344"/>
      <c r="K8" s="339"/>
    </row>
    <row r="9" spans="1:11" ht="19.5" customHeight="1">
      <c r="A9" s="342"/>
      <c r="B9" s="343"/>
      <c r="C9" s="275">
        <v>2010</v>
      </c>
      <c r="D9" s="342">
        <v>28808</v>
      </c>
      <c r="E9" s="344"/>
      <c r="F9" s="344"/>
      <c r="G9" s="344"/>
      <c r="H9" s="344"/>
      <c r="I9" s="344"/>
      <c r="J9" s="344"/>
      <c r="K9" s="339"/>
    </row>
    <row r="10" spans="1:11" ht="19.5" customHeight="1">
      <c r="A10" s="342"/>
      <c r="B10" s="275"/>
      <c r="C10" s="275">
        <v>4010</v>
      </c>
      <c r="D10" s="342"/>
      <c r="E10" s="342">
        <v>23000</v>
      </c>
      <c r="F10" s="342">
        <v>23000</v>
      </c>
      <c r="G10" s="342">
        <v>23000</v>
      </c>
      <c r="H10" s="342"/>
      <c r="I10" s="342"/>
      <c r="J10" s="342"/>
      <c r="K10" s="339"/>
    </row>
    <row r="11" spans="1:11" ht="19.5" customHeight="1">
      <c r="A11" s="342"/>
      <c r="B11" s="275"/>
      <c r="C11" s="275">
        <v>4040</v>
      </c>
      <c r="D11" s="342"/>
      <c r="E11" s="342">
        <v>1000</v>
      </c>
      <c r="F11" s="342">
        <v>1000</v>
      </c>
      <c r="G11" s="342">
        <v>1000</v>
      </c>
      <c r="H11" s="342"/>
      <c r="I11" s="342"/>
      <c r="J11" s="342"/>
      <c r="K11" s="339"/>
    </row>
    <row r="12" spans="1:11" ht="19.5" customHeight="1">
      <c r="A12" s="342"/>
      <c r="B12" s="275"/>
      <c r="C12" s="275">
        <v>4110</v>
      </c>
      <c r="D12" s="342"/>
      <c r="E12" s="342">
        <v>4227</v>
      </c>
      <c r="F12" s="342">
        <v>4227</v>
      </c>
      <c r="G12" s="342"/>
      <c r="H12" s="342">
        <v>4227</v>
      </c>
      <c r="I12" s="342"/>
      <c r="J12" s="342"/>
      <c r="K12" s="339"/>
    </row>
    <row r="13" spans="1:11" ht="19.5" customHeight="1">
      <c r="A13" s="342"/>
      <c r="B13" s="275"/>
      <c r="C13" s="275">
        <v>4120</v>
      </c>
      <c r="D13" s="342"/>
      <c r="E13" s="342">
        <v>580</v>
      </c>
      <c r="F13" s="342">
        <v>580</v>
      </c>
      <c r="G13" s="342"/>
      <c r="H13" s="342">
        <v>580</v>
      </c>
      <c r="I13" s="342"/>
      <c r="J13" s="342"/>
      <c r="K13" s="339"/>
    </row>
    <row r="14" spans="1:11" ht="19.5" customHeight="1">
      <c r="A14" s="345">
        <v>751</v>
      </c>
      <c r="B14" s="346"/>
      <c r="C14" s="346"/>
      <c r="D14" s="345">
        <v>1340</v>
      </c>
      <c r="E14" s="345">
        <v>1340</v>
      </c>
      <c r="F14" s="345">
        <v>1340</v>
      </c>
      <c r="G14" s="345">
        <v>1340</v>
      </c>
      <c r="H14" s="345"/>
      <c r="I14" s="345"/>
      <c r="J14" s="345"/>
      <c r="K14" s="339"/>
    </row>
    <row r="15" spans="1:13" ht="19.5" customHeight="1">
      <c r="A15" s="347"/>
      <c r="B15" s="348">
        <v>75101</v>
      </c>
      <c r="C15" s="348"/>
      <c r="D15" s="347">
        <f>SUM(D16:D17)</f>
        <v>1340</v>
      </c>
      <c r="E15" s="347">
        <f>SUM(E17:E17)</f>
        <v>1340</v>
      </c>
      <c r="F15" s="347">
        <f>SUM(F16:F17)</f>
        <v>1340</v>
      </c>
      <c r="G15" s="347"/>
      <c r="H15" s="347"/>
      <c r="I15" s="347"/>
      <c r="J15" s="347"/>
      <c r="K15" s="339"/>
      <c r="M15" s="75"/>
    </row>
    <row r="16" spans="1:11" ht="19.5" customHeight="1">
      <c r="A16" s="342"/>
      <c r="B16" s="275"/>
      <c r="C16" s="275">
        <v>2010</v>
      </c>
      <c r="D16" s="342">
        <v>1340</v>
      </c>
      <c r="E16" s="342"/>
      <c r="F16" s="342"/>
      <c r="G16" s="342"/>
      <c r="H16" s="342"/>
      <c r="I16" s="342"/>
      <c r="J16" s="342"/>
      <c r="K16" s="339"/>
    </row>
    <row r="17" spans="1:11" ht="19.5" customHeight="1">
      <c r="A17" s="342"/>
      <c r="B17" s="275"/>
      <c r="C17" s="275">
        <v>4300</v>
      </c>
      <c r="D17" s="342"/>
      <c r="E17" s="342">
        <v>1340</v>
      </c>
      <c r="F17" s="342">
        <v>1340</v>
      </c>
      <c r="G17" s="342"/>
      <c r="H17" s="342"/>
      <c r="I17" s="342"/>
      <c r="J17" s="342"/>
      <c r="K17" s="339"/>
    </row>
    <row r="18" spans="1:11" ht="19.5" customHeight="1">
      <c r="A18" s="345">
        <v>851</v>
      </c>
      <c r="B18" s="346"/>
      <c r="C18" s="346"/>
      <c r="D18" s="345">
        <v>720</v>
      </c>
      <c r="E18" s="345">
        <v>720</v>
      </c>
      <c r="F18" s="345">
        <v>720</v>
      </c>
      <c r="G18" s="345"/>
      <c r="H18" s="345"/>
      <c r="I18" s="345"/>
      <c r="J18" s="345"/>
      <c r="K18" s="339"/>
    </row>
    <row r="19" spans="1:11" ht="19.5" customHeight="1">
      <c r="A19" s="342"/>
      <c r="B19" s="343">
        <v>85195</v>
      </c>
      <c r="C19" s="343"/>
      <c r="D19" s="344">
        <f>SUM(D20:D21)</f>
        <v>720</v>
      </c>
      <c r="E19" s="344">
        <f>SUM(E20:E21)</f>
        <v>720</v>
      </c>
      <c r="F19" s="344">
        <v>720</v>
      </c>
      <c r="G19" s="344"/>
      <c r="H19" s="344"/>
      <c r="I19" s="344"/>
      <c r="J19" s="344"/>
      <c r="K19" s="339"/>
    </row>
    <row r="20" spans="1:11" ht="19.5" customHeight="1">
      <c r="A20" s="342"/>
      <c r="B20" s="343"/>
      <c r="C20" s="275">
        <v>2010</v>
      </c>
      <c r="D20" s="342">
        <v>720</v>
      </c>
      <c r="E20" s="342"/>
      <c r="F20" s="344"/>
      <c r="G20" s="344"/>
      <c r="H20" s="344"/>
      <c r="I20" s="344"/>
      <c r="J20" s="344"/>
      <c r="K20" s="339"/>
    </row>
    <row r="21" spans="1:11" ht="19.5" customHeight="1">
      <c r="A21" s="342"/>
      <c r="B21" s="275"/>
      <c r="C21" s="275">
        <v>4300</v>
      </c>
      <c r="D21" s="342"/>
      <c r="E21" s="342">
        <v>720</v>
      </c>
      <c r="F21" s="342">
        <v>720</v>
      </c>
      <c r="G21" s="342"/>
      <c r="H21" s="342"/>
      <c r="I21" s="342"/>
      <c r="J21" s="342"/>
      <c r="K21" s="339"/>
    </row>
    <row r="22" spans="1:11" ht="19.5" customHeight="1">
      <c r="A22" s="345">
        <v>852</v>
      </c>
      <c r="B22" s="346"/>
      <c r="C22" s="346"/>
      <c r="D22" s="345">
        <f>D23+D35+D46</f>
        <v>3707557</v>
      </c>
      <c r="E22" s="345">
        <f>E23+E35+E46</f>
        <v>3707557</v>
      </c>
      <c r="F22" s="345">
        <f>F23+F35+F46</f>
        <v>3707557</v>
      </c>
      <c r="G22" s="345">
        <f>G23+G35+G46</f>
        <v>320164</v>
      </c>
      <c r="H22" s="345">
        <f>H23+H35+H46</f>
        <v>67006</v>
      </c>
      <c r="I22" s="345">
        <f>I23+I35+I46</f>
        <v>3246519</v>
      </c>
      <c r="J22" s="345">
        <f>J23+J35+J46</f>
        <v>0</v>
      </c>
      <c r="K22" s="339"/>
    </row>
    <row r="23" spans="1:11" ht="19.5" customHeight="1">
      <c r="A23" s="342"/>
      <c r="B23" s="343">
        <v>85212</v>
      </c>
      <c r="C23" s="343"/>
      <c r="D23" s="344">
        <f>SUM(D24:D33)</f>
        <v>3334000</v>
      </c>
      <c r="E23" s="344">
        <f>SUM(E24:E34)</f>
        <v>3334000</v>
      </c>
      <c r="F23" s="344">
        <f>SUM(F24:F34)</f>
        <v>3334000</v>
      </c>
      <c r="G23" s="344">
        <f>SUM(G24:G31)</f>
        <v>70164</v>
      </c>
      <c r="H23" s="344">
        <f>SUM(H24:H31)</f>
        <v>13381</v>
      </c>
      <c r="I23" s="344">
        <f>SUM(I24:I31)</f>
        <v>3234855</v>
      </c>
      <c r="J23" s="344"/>
      <c r="K23" s="339"/>
    </row>
    <row r="24" spans="1:11" ht="19.5" customHeight="1">
      <c r="A24" s="342"/>
      <c r="B24" s="275"/>
      <c r="C24" s="275">
        <v>2010</v>
      </c>
      <c r="D24" s="342">
        <v>3334000</v>
      </c>
      <c r="E24" s="342"/>
      <c r="F24" s="342"/>
      <c r="G24" s="342"/>
      <c r="H24" s="342"/>
      <c r="I24" s="342"/>
      <c r="J24" s="342"/>
      <c r="K24" s="339"/>
    </row>
    <row r="25" spans="1:11" ht="19.5" customHeight="1">
      <c r="A25" s="342"/>
      <c r="B25" s="275"/>
      <c r="C25" s="275">
        <v>3110</v>
      </c>
      <c r="D25" s="342"/>
      <c r="E25" s="342">
        <v>3234855</v>
      </c>
      <c r="F25" s="342">
        <v>3234855</v>
      </c>
      <c r="G25" s="342"/>
      <c r="H25" s="342"/>
      <c r="I25" s="342">
        <v>3234855</v>
      </c>
      <c r="J25" s="342"/>
      <c r="K25" s="339"/>
    </row>
    <row r="26" spans="1:11" ht="19.5" customHeight="1">
      <c r="A26" s="342"/>
      <c r="B26" s="275"/>
      <c r="C26" s="275">
        <v>4010</v>
      </c>
      <c r="D26" s="342"/>
      <c r="E26" s="342">
        <v>62842</v>
      </c>
      <c r="F26" s="342">
        <v>62842</v>
      </c>
      <c r="G26" s="342">
        <v>62842</v>
      </c>
      <c r="H26" s="342"/>
      <c r="I26" s="342"/>
      <c r="J26" s="342"/>
      <c r="K26" s="339"/>
    </row>
    <row r="27" spans="1:11" ht="19.5" customHeight="1">
      <c r="A27" s="342"/>
      <c r="B27" s="275"/>
      <c r="C27" s="275">
        <v>4040</v>
      </c>
      <c r="D27" s="342"/>
      <c r="E27" s="342">
        <v>7322</v>
      </c>
      <c r="F27" s="342">
        <v>7322</v>
      </c>
      <c r="G27" s="342">
        <v>7322</v>
      </c>
      <c r="H27" s="342"/>
      <c r="I27" s="342"/>
      <c r="J27" s="342"/>
      <c r="K27" s="339"/>
    </row>
    <row r="28" spans="1:11" ht="19.5" customHeight="1">
      <c r="A28" s="342"/>
      <c r="B28" s="275"/>
      <c r="C28" s="275">
        <v>4110</v>
      </c>
      <c r="D28" s="342"/>
      <c r="E28" s="342">
        <v>11636</v>
      </c>
      <c r="F28" s="342">
        <v>11636</v>
      </c>
      <c r="G28" s="342"/>
      <c r="H28" s="342">
        <v>11636</v>
      </c>
      <c r="I28" s="342"/>
      <c r="J28" s="342"/>
      <c r="K28" s="339"/>
    </row>
    <row r="29" spans="1:11" ht="19.5" customHeight="1">
      <c r="A29" s="342"/>
      <c r="B29" s="275"/>
      <c r="C29" s="275">
        <v>4120</v>
      </c>
      <c r="D29" s="342"/>
      <c r="E29" s="342">
        <v>1745</v>
      </c>
      <c r="F29" s="342">
        <v>1745</v>
      </c>
      <c r="G29" s="342"/>
      <c r="H29" s="342">
        <v>1745</v>
      </c>
      <c r="I29" s="342"/>
      <c r="J29" s="342"/>
      <c r="K29" s="339"/>
    </row>
    <row r="30" spans="1:11" ht="19.5" customHeight="1">
      <c r="A30" s="342"/>
      <c r="B30" s="275"/>
      <c r="C30" s="275">
        <v>4210</v>
      </c>
      <c r="D30" s="342"/>
      <c r="E30" s="342">
        <v>6000</v>
      </c>
      <c r="F30" s="342">
        <v>6000</v>
      </c>
      <c r="G30" s="342"/>
      <c r="H30" s="342"/>
      <c r="I30" s="342"/>
      <c r="J30" s="342"/>
      <c r="K30" s="339"/>
    </row>
    <row r="31" spans="1:11" ht="19.5" customHeight="1">
      <c r="A31" s="342"/>
      <c r="B31" s="275"/>
      <c r="C31" s="275">
        <v>4300</v>
      </c>
      <c r="D31" s="342"/>
      <c r="E31" s="342">
        <v>6500</v>
      </c>
      <c r="F31" s="342">
        <v>6500</v>
      </c>
      <c r="G31" s="342"/>
      <c r="H31" s="342"/>
      <c r="I31" s="342"/>
      <c r="J31" s="342"/>
      <c r="K31" s="339"/>
    </row>
    <row r="32" spans="1:11" ht="19.5" customHeight="1">
      <c r="A32" s="342"/>
      <c r="B32" s="275"/>
      <c r="C32" s="275">
        <v>4410</v>
      </c>
      <c r="D32" s="342"/>
      <c r="E32" s="342">
        <v>200</v>
      </c>
      <c r="F32" s="342">
        <v>200</v>
      </c>
      <c r="G32" s="349"/>
      <c r="H32" s="342"/>
      <c r="I32" s="342"/>
      <c r="J32" s="342"/>
      <c r="K32" s="339"/>
    </row>
    <row r="33" spans="1:11" ht="19.5" customHeight="1">
      <c r="A33" s="342"/>
      <c r="B33" s="275"/>
      <c r="C33" s="275">
        <v>4440</v>
      </c>
      <c r="D33" s="342"/>
      <c r="E33" s="342">
        <v>2500</v>
      </c>
      <c r="F33" s="342">
        <v>2500</v>
      </c>
      <c r="G33" s="342"/>
      <c r="H33" s="342"/>
      <c r="I33" s="342"/>
      <c r="J33" s="342"/>
      <c r="K33" s="339"/>
    </row>
    <row r="34" spans="1:11" ht="19.5" customHeight="1">
      <c r="A34" s="342"/>
      <c r="B34" s="275"/>
      <c r="C34" s="275">
        <v>4700</v>
      </c>
      <c r="D34" s="342"/>
      <c r="E34" s="342">
        <v>400</v>
      </c>
      <c r="F34" s="342">
        <v>400</v>
      </c>
      <c r="G34" s="342"/>
      <c r="H34" s="342"/>
      <c r="I34" s="342"/>
      <c r="J34" s="342"/>
      <c r="K34" s="339"/>
    </row>
    <row r="35" spans="1:11" ht="19.5" customHeight="1">
      <c r="A35" s="342"/>
      <c r="B35" s="343">
        <v>85203</v>
      </c>
      <c r="C35" s="275"/>
      <c r="D35" s="344">
        <f>SUM(D36:D45)</f>
        <v>361893</v>
      </c>
      <c r="E35" s="344">
        <f>SUM(E36:E45)</f>
        <v>361893</v>
      </c>
      <c r="F35" s="344">
        <f>SUM(F36:F45)</f>
        <v>361893</v>
      </c>
      <c r="G35" s="344">
        <f>SUM(G36:G45)</f>
        <v>250000</v>
      </c>
      <c r="H35" s="344">
        <f>SUM(H36:H45)</f>
        <v>53625</v>
      </c>
      <c r="I35" s="344">
        <f>SUM(I36:I45)</f>
        <v>0</v>
      </c>
      <c r="J35" s="344">
        <f>SUM(J36:J45)</f>
        <v>0</v>
      </c>
      <c r="K35" s="339"/>
    </row>
    <row r="36" spans="1:11" ht="19.5" customHeight="1">
      <c r="A36" s="342"/>
      <c r="B36" s="275"/>
      <c r="C36" s="275">
        <v>2010</v>
      </c>
      <c r="D36" s="342">
        <v>361893</v>
      </c>
      <c r="E36" s="342"/>
      <c r="F36" s="342"/>
      <c r="G36" s="342"/>
      <c r="H36" s="342"/>
      <c r="I36" s="342"/>
      <c r="J36" s="342"/>
      <c r="K36" s="339"/>
    </row>
    <row r="37" spans="1:11" ht="19.5" customHeight="1">
      <c r="A37" s="342"/>
      <c r="B37" s="275"/>
      <c r="C37" s="275">
        <v>4010</v>
      </c>
      <c r="D37" s="342"/>
      <c r="E37" s="342">
        <v>250000</v>
      </c>
      <c r="F37" s="342">
        <v>250000</v>
      </c>
      <c r="G37" s="342">
        <v>250000</v>
      </c>
      <c r="H37" s="342"/>
      <c r="I37" s="342"/>
      <c r="J37" s="342"/>
      <c r="K37" s="339"/>
    </row>
    <row r="38" spans="1:11" ht="19.5" customHeight="1">
      <c r="A38" s="342"/>
      <c r="B38" s="275"/>
      <c r="C38" s="275">
        <v>4110</v>
      </c>
      <c r="D38" s="342"/>
      <c r="E38" s="342">
        <v>47500</v>
      </c>
      <c r="F38" s="342">
        <v>47500</v>
      </c>
      <c r="G38" s="342"/>
      <c r="H38" s="342">
        <v>47500</v>
      </c>
      <c r="I38" s="342"/>
      <c r="J38" s="342"/>
      <c r="K38" s="339"/>
    </row>
    <row r="39" spans="1:11" ht="19.5" customHeight="1">
      <c r="A39" s="342"/>
      <c r="B39" s="275"/>
      <c r="C39" s="275">
        <v>4120</v>
      </c>
      <c r="D39" s="342"/>
      <c r="E39" s="342">
        <v>6125</v>
      </c>
      <c r="F39" s="342">
        <v>6125</v>
      </c>
      <c r="G39" s="342"/>
      <c r="H39" s="342">
        <v>6125</v>
      </c>
      <c r="I39" s="342"/>
      <c r="J39" s="342"/>
      <c r="K39" s="339"/>
    </row>
    <row r="40" spans="1:11" ht="19.5" customHeight="1">
      <c r="A40" s="342"/>
      <c r="B40" s="275"/>
      <c r="C40" s="275">
        <v>4210</v>
      </c>
      <c r="D40" s="342"/>
      <c r="E40" s="342">
        <v>12000</v>
      </c>
      <c r="F40" s="342">
        <v>12000</v>
      </c>
      <c r="G40" s="342"/>
      <c r="H40" s="342"/>
      <c r="I40" s="342"/>
      <c r="J40" s="342"/>
      <c r="K40" s="339"/>
    </row>
    <row r="41" spans="1:11" ht="19.5" customHeight="1">
      <c r="A41" s="342"/>
      <c r="B41" s="275"/>
      <c r="C41" s="275">
        <v>4220</v>
      </c>
      <c r="D41" s="342"/>
      <c r="E41" s="342">
        <v>5000</v>
      </c>
      <c r="F41" s="342">
        <v>5000</v>
      </c>
      <c r="G41" s="342"/>
      <c r="H41" s="342"/>
      <c r="I41" s="342"/>
      <c r="J41" s="342"/>
      <c r="K41" s="339"/>
    </row>
    <row r="42" spans="1:11" ht="19.5" customHeight="1">
      <c r="A42" s="342"/>
      <c r="B42" s="275"/>
      <c r="C42" s="275">
        <v>4260</v>
      </c>
      <c r="D42" s="342"/>
      <c r="E42" s="342">
        <v>4000</v>
      </c>
      <c r="F42" s="342">
        <v>4000</v>
      </c>
      <c r="G42" s="342"/>
      <c r="H42" s="342"/>
      <c r="I42" s="342"/>
      <c r="J42" s="342"/>
      <c r="K42" s="339"/>
    </row>
    <row r="43" spans="1:11" ht="19.5" customHeight="1">
      <c r="A43" s="342"/>
      <c r="B43" s="275"/>
      <c r="C43" s="275">
        <v>4300</v>
      </c>
      <c r="D43" s="342"/>
      <c r="E43" s="342">
        <v>36368</v>
      </c>
      <c r="F43" s="342">
        <v>36368</v>
      </c>
      <c r="G43" s="342"/>
      <c r="H43" s="342"/>
      <c r="I43" s="342"/>
      <c r="J43" s="342"/>
      <c r="K43" s="339"/>
    </row>
    <row r="44" spans="1:11" ht="19.5" customHeight="1">
      <c r="A44" s="342"/>
      <c r="B44" s="275"/>
      <c r="C44" s="275">
        <v>4370</v>
      </c>
      <c r="D44" s="342"/>
      <c r="E44" s="342">
        <v>600</v>
      </c>
      <c r="F44" s="342">
        <v>600</v>
      </c>
      <c r="G44" s="342"/>
      <c r="H44" s="342"/>
      <c r="I44" s="342"/>
      <c r="J44" s="342"/>
      <c r="K44" s="339"/>
    </row>
    <row r="45" spans="1:11" ht="19.5" customHeight="1">
      <c r="A45" s="342"/>
      <c r="B45" s="275"/>
      <c r="C45" s="275">
        <v>4410</v>
      </c>
      <c r="D45" s="342"/>
      <c r="E45" s="342">
        <v>300</v>
      </c>
      <c r="F45" s="342">
        <v>300</v>
      </c>
      <c r="G45" s="342"/>
      <c r="H45" s="342"/>
      <c r="I45" s="342"/>
      <c r="J45" s="342"/>
      <c r="K45" s="339"/>
    </row>
    <row r="46" spans="1:11" ht="19.5" customHeight="1">
      <c r="A46" s="342"/>
      <c r="B46" s="343">
        <v>85213</v>
      </c>
      <c r="C46" s="343"/>
      <c r="D46" s="344">
        <f>SUM(D47:D48)</f>
        <v>11664</v>
      </c>
      <c r="E46" s="344">
        <f>SUM(E47:E49)</f>
        <v>11664</v>
      </c>
      <c r="F46" s="344">
        <f>SUM(F47:F49)</f>
        <v>11664</v>
      </c>
      <c r="G46" s="344"/>
      <c r="H46" s="344"/>
      <c r="I46" s="344">
        <f>SUM(I47:I49)</f>
        <v>11664</v>
      </c>
      <c r="J46" s="344"/>
      <c r="K46" s="339"/>
    </row>
    <row r="47" spans="1:11" ht="19.5" customHeight="1">
      <c r="A47" s="342"/>
      <c r="B47" s="343"/>
      <c r="C47" s="343">
        <v>2010</v>
      </c>
      <c r="D47" s="342">
        <v>11664</v>
      </c>
      <c r="E47" s="342"/>
      <c r="F47" s="342"/>
      <c r="G47" s="342"/>
      <c r="H47" s="342"/>
      <c r="I47" s="342"/>
      <c r="J47" s="342"/>
      <c r="K47" s="339"/>
    </row>
    <row r="48" spans="1:11" ht="19.5" customHeight="1">
      <c r="A48" s="342"/>
      <c r="B48" s="343"/>
      <c r="C48" s="343">
        <v>4130</v>
      </c>
      <c r="D48" s="342"/>
      <c r="E48" s="342">
        <v>11664</v>
      </c>
      <c r="F48" s="342">
        <v>11664</v>
      </c>
      <c r="G48" s="342"/>
      <c r="H48" s="342"/>
      <c r="I48" s="342">
        <v>11664</v>
      </c>
      <c r="J48" s="342"/>
      <c r="K48" s="339"/>
    </row>
    <row r="49" spans="1:11" ht="19.5" customHeight="1">
      <c r="A49" s="342"/>
      <c r="B49" s="343"/>
      <c r="C49" s="343"/>
      <c r="D49" s="342"/>
      <c r="E49" s="342"/>
      <c r="F49" s="342"/>
      <c r="G49" s="342"/>
      <c r="H49" s="342"/>
      <c r="I49" s="342"/>
      <c r="J49" s="342"/>
      <c r="K49" s="339"/>
    </row>
    <row r="50" spans="1:11" ht="38.25" customHeight="1">
      <c r="A50" s="350">
        <f>D22+D18+D14+D7</f>
        <v>3738424</v>
      </c>
      <c r="B50" s="350"/>
      <c r="C50" s="350"/>
      <c r="D50" s="350"/>
      <c r="E50" s="351">
        <f>E22+E18+E14+E7</f>
        <v>3738424</v>
      </c>
      <c r="F50" s="351">
        <f>F22+F18+F14+F7</f>
        <v>3738424</v>
      </c>
      <c r="G50" s="351">
        <f>G22+G18+G7</f>
        <v>344164</v>
      </c>
      <c r="H50" s="351">
        <f>H22+H18+H7</f>
        <v>71813</v>
      </c>
      <c r="I50" s="351">
        <f>I22+I18+I7</f>
        <v>3246519</v>
      </c>
      <c r="J50" s="351"/>
      <c r="K50" s="339"/>
    </row>
    <row r="51" spans="1:11" ht="12.75">
      <c r="A51" s="254"/>
      <c r="B51" s="254"/>
      <c r="C51" s="254"/>
      <c r="D51" s="254"/>
      <c r="E51" s="254"/>
      <c r="F51" s="254"/>
      <c r="G51" s="339"/>
      <c r="H51" s="339"/>
      <c r="I51" s="339"/>
      <c r="J51" s="339"/>
      <c r="K51" s="339"/>
    </row>
    <row r="52" spans="1:11" ht="12.75">
      <c r="A52" s="254"/>
      <c r="B52" s="352" t="s">
        <v>466</v>
      </c>
      <c r="C52" s="352"/>
      <c r="D52" s="352"/>
      <c r="E52" s="353"/>
      <c r="F52" s="254"/>
      <c r="G52" s="339"/>
      <c r="H52" s="339"/>
      <c r="I52" s="339"/>
      <c r="J52" s="339"/>
      <c r="K52" s="339"/>
    </row>
    <row r="53" spans="1:5" ht="12.75">
      <c r="A53" s="283"/>
      <c r="B53" s="354"/>
      <c r="C53" s="354"/>
      <c r="D53" s="354"/>
      <c r="E53" s="354"/>
    </row>
    <row r="54" spans="2:5" ht="12.75">
      <c r="B54" s="354" t="s">
        <v>467</v>
      </c>
      <c r="C54" s="354"/>
      <c r="D54" s="354"/>
      <c r="E54" s="354"/>
    </row>
    <row r="55" spans="2:5" ht="12.75">
      <c r="B55" s="354" t="s">
        <v>468</v>
      </c>
      <c r="C55" s="354"/>
      <c r="D55" s="354"/>
      <c r="E55" s="354"/>
    </row>
    <row r="56" spans="2:8" ht="12.75">
      <c r="B56" s="354" t="s">
        <v>469</v>
      </c>
      <c r="C56" s="354"/>
      <c r="D56" s="354"/>
      <c r="E56" s="354"/>
      <c r="F56" s="355"/>
      <c r="H56" s="356"/>
    </row>
    <row r="57" spans="2:8" ht="12.75">
      <c r="B57" s="354" t="s">
        <v>470</v>
      </c>
      <c r="H57" s="356"/>
    </row>
    <row r="59" ht="12.75">
      <c r="B59" s="96" t="s">
        <v>129</v>
      </c>
    </row>
  </sheetData>
  <sheetProtection selectLockedCells="1" selectUnlockedCells="1"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50:D50"/>
  </mergeCells>
  <printOptions horizontalCentered="1"/>
  <pageMargins left="0.5513888888888889" right="0.5513888888888889" top="1.3902777777777777" bottom="0.39375" header="0.5118055555555555" footer="0.5118055555555555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1">
      <selection activeCell="O21" sqref="O21"/>
    </sheetView>
  </sheetViews>
  <sheetFormatPr defaultColWidth="9.00390625" defaultRowHeight="12.75"/>
  <cols>
    <col min="1" max="1" width="7.25390625" style="101" customWidth="1"/>
    <col min="2" max="2" width="9.00390625" style="101" customWidth="1"/>
    <col min="3" max="3" width="7.75390625" style="101" customWidth="1"/>
    <col min="4" max="4" width="13.125" style="101" customWidth="1"/>
    <col min="5" max="5" width="14.125" style="101" customWidth="1"/>
    <col min="6" max="6" width="14.375" style="101" customWidth="1"/>
    <col min="7" max="7" width="15.875" style="10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01" customWidth="1"/>
  </cols>
  <sheetData>
    <row r="1" spans="1:10" ht="45" customHeight="1">
      <c r="A1" s="357" t="s">
        <v>471</v>
      </c>
      <c r="B1" s="357"/>
      <c r="C1" s="357"/>
      <c r="D1" s="357"/>
      <c r="E1" s="357"/>
      <c r="F1" s="357"/>
      <c r="G1" s="357"/>
      <c r="H1" s="357"/>
      <c r="I1" s="357"/>
      <c r="J1" s="357"/>
    </row>
    <row r="3" ht="12.75">
      <c r="J3" s="358" t="s">
        <v>131</v>
      </c>
    </row>
    <row r="4" spans="1:79" ht="20.25" customHeight="1">
      <c r="A4" s="251" t="s">
        <v>3</v>
      </c>
      <c r="B4" s="251" t="s">
        <v>4</v>
      </c>
      <c r="C4" s="251" t="s">
        <v>358</v>
      </c>
      <c r="D4" s="253" t="s">
        <v>472</v>
      </c>
      <c r="E4" s="253" t="s">
        <v>460</v>
      </c>
      <c r="F4" s="253" t="s">
        <v>136</v>
      </c>
      <c r="G4" s="253"/>
      <c r="H4" s="253"/>
      <c r="I4" s="253"/>
      <c r="J4" s="253"/>
      <c r="BX4" s="101"/>
      <c r="BY4" s="101"/>
      <c r="BZ4" s="101"/>
      <c r="CA4" s="101"/>
    </row>
    <row r="5" spans="1:79" ht="18" customHeight="1">
      <c r="A5" s="251"/>
      <c r="B5" s="251"/>
      <c r="C5" s="251"/>
      <c r="D5" s="253"/>
      <c r="E5" s="253"/>
      <c r="F5" s="253" t="s">
        <v>461</v>
      </c>
      <c r="G5" s="253" t="s">
        <v>134</v>
      </c>
      <c r="H5" s="253"/>
      <c r="I5" s="253"/>
      <c r="J5" s="253" t="s">
        <v>462</v>
      </c>
      <c r="BX5" s="101"/>
      <c r="BY5" s="101"/>
      <c r="BZ5" s="101"/>
      <c r="CA5" s="101"/>
    </row>
    <row r="6" spans="1:79" ht="69" customHeight="1">
      <c r="A6" s="251"/>
      <c r="B6" s="251"/>
      <c r="C6" s="251"/>
      <c r="D6" s="253"/>
      <c r="E6" s="253"/>
      <c r="F6" s="253"/>
      <c r="G6" s="253" t="s">
        <v>463</v>
      </c>
      <c r="H6" s="253" t="s">
        <v>464</v>
      </c>
      <c r="I6" s="253" t="s">
        <v>473</v>
      </c>
      <c r="J6" s="253"/>
      <c r="BX6" s="101"/>
      <c r="BY6" s="101"/>
      <c r="BZ6" s="101"/>
      <c r="CA6" s="101"/>
    </row>
    <row r="7" spans="1:79" ht="8.25" customHeight="1">
      <c r="A7" s="257">
        <v>1</v>
      </c>
      <c r="B7" s="257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7">
        <v>9</v>
      </c>
      <c r="J7" s="257">
        <v>10</v>
      </c>
      <c r="BX7" s="101"/>
      <c r="BY7" s="101"/>
      <c r="BZ7" s="101"/>
      <c r="CA7" s="101"/>
    </row>
    <row r="8" spans="1:79" ht="19.5" customHeight="1">
      <c r="A8" s="258">
        <v>801</v>
      </c>
      <c r="B8" s="258">
        <v>80104</v>
      </c>
      <c r="C8" s="258">
        <v>2310</v>
      </c>
      <c r="D8" s="258"/>
      <c r="E8" s="359">
        <v>11400</v>
      </c>
      <c r="F8" s="359">
        <v>11400</v>
      </c>
      <c r="G8" s="359"/>
      <c r="H8" s="359"/>
      <c r="I8" s="359">
        <v>11400</v>
      </c>
      <c r="J8" s="359"/>
      <c r="BX8" s="101"/>
      <c r="BY8" s="101"/>
      <c r="BZ8" s="101"/>
      <c r="CA8" s="101"/>
    </row>
    <row r="9" spans="1:79" ht="19.5" customHeight="1">
      <c r="A9" s="266">
        <v>801</v>
      </c>
      <c r="B9" s="266">
        <v>80101</v>
      </c>
      <c r="C9" s="266">
        <v>2310</v>
      </c>
      <c r="D9" s="266"/>
      <c r="E9" s="344">
        <v>8500</v>
      </c>
      <c r="F9" s="344">
        <v>8500</v>
      </c>
      <c r="G9" s="344"/>
      <c r="H9" s="344"/>
      <c r="I9" s="344">
        <v>8500</v>
      </c>
      <c r="J9" s="344"/>
      <c r="BX9" s="101"/>
      <c r="BY9" s="101"/>
      <c r="BZ9" s="101"/>
      <c r="CA9" s="101"/>
    </row>
    <row r="10" spans="1:79" ht="19.5" customHeight="1">
      <c r="A10" s="266"/>
      <c r="B10" s="266"/>
      <c r="C10" s="266"/>
      <c r="D10" s="266"/>
      <c r="E10" s="344"/>
      <c r="F10" s="344"/>
      <c r="G10" s="344"/>
      <c r="H10" s="344"/>
      <c r="I10" s="344"/>
      <c r="J10" s="344"/>
      <c r="BX10" s="101"/>
      <c r="BY10" s="101"/>
      <c r="BZ10" s="101"/>
      <c r="CA10" s="101"/>
    </row>
    <row r="11" spans="1:79" ht="19.5" customHeight="1">
      <c r="A11" s="266"/>
      <c r="B11" s="266"/>
      <c r="C11" s="266"/>
      <c r="D11" s="266"/>
      <c r="E11" s="344"/>
      <c r="F11" s="344"/>
      <c r="G11" s="344"/>
      <c r="H11" s="344"/>
      <c r="I11" s="344"/>
      <c r="J11" s="344"/>
      <c r="BX11" s="101"/>
      <c r="BY11" s="101"/>
      <c r="BZ11" s="101"/>
      <c r="CA11" s="101"/>
    </row>
    <row r="12" spans="1:79" ht="19.5" customHeight="1">
      <c r="A12" s="266"/>
      <c r="B12" s="266"/>
      <c r="C12" s="266"/>
      <c r="D12" s="266"/>
      <c r="E12" s="344"/>
      <c r="F12" s="344"/>
      <c r="G12" s="344"/>
      <c r="H12" s="344"/>
      <c r="I12" s="344"/>
      <c r="J12" s="344"/>
      <c r="BX12" s="101"/>
      <c r="BY12" s="101"/>
      <c r="BZ12" s="101"/>
      <c r="CA12" s="101"/>
    </row>
    <row r="13" spans="1:79" ht="19.5" customHeight="1">
      <c r="A13" s="266"/>
      <c r="B13" s="266"/>
      <c r="C13" s="266"/>
      <c r="D13" s="266"/>
      <c r="E13" s="344"/>
      <c r="F13" s="344"/>
      <c r="G13" s="344"/>
      <c r="H13" s="344"/>
      <c r="I13" s="344"/>
      <c r="J13" s="344"/>
      <c r="BX13" s="101"/>
      <c r="BY13" s="101"/>
      <c r="BZ13" s="101"/>
      <c r="CA13" s="101"/>
    </row>
    <row r="14" spans="1:79" ht="19.5" customHeight="1">
      <c r="A14" s="266"/>
      <c r="B14" s="266"/>
      <c r="C14" s="266"/>
      <c r="D14" s="266"/>
      <c r="E14" s="344"/>
      <c r="F14" s="344"/>
      <c r="G14" s="344"/>
      <c r="H14" s="344"/>
      <c r="I14" s="344"/>
      <c r="J14" s="344"/>
      <c r="BX14" s="101"/>
      <c r="BY14" s="101"/>
      <c r="BZ14" s="101"/>
      <c r="CA14" s="101"/>
    </row>
    <row r="15" spans="1:79" ht="19.5" customHeight="1">
      <c r="A15" s="266"/>
      <c r="B15" s="266"/>
      <c r="C15" s="266"/>
      <c r="D15" s="266"/>
      <c r="E15" s="344"/>
      <c r="F15" s="344"/>
      <c r="G15" s="344"/>
      <c r="H15" s="344"/>
      <c r="I15" s="344"/>
      <c r="J15" s="344"/>
      <c r="BX15" s="101"/>
      <c r="BY15" s="101"/>
      <c r="BZ15" s="101"/>
      <c r="CA15" s="101"/>
    </row>
    <row r="16" spans="1:79" ht="19.5" customHeight="1">
      <c r="A16" s="266"/>
      <c r="B16" s="266"/>
      <c r="C16" s="266"/>
      <c r="D16" s="266"/>
      <c r="E16" s="344"/>
      <c r="F16" s="344"/>
      <c r="G16" s="344"/>
      <c r="H16" s="344"/>
      <c r="I16" s="344"/>
      <c r="J16" s="344"/>
      <c r="BX16" s="101"/>
      <c r="BY16" s="101"/>
      <c r="BZ16" s="101"/>
      <c r="CA16" s="101"/>
    </row>
    <row r="17" spans="1:79" ht="19.5" customHeight="1">
      <c r="A17" s="266"/>
      <c r="B17" s="266"/>
      <c r="C17" s="266"/>
      <c r="D17" s="266"/>
      <c r="E17" s="344"/>
      <c r="F17" s="344"/>
      <c r="G17" s="344"/>
      <c r="H17" s="344"/>
      <c r="I17" s="344"/>
      <c r="J17" s="344"/>
      <c r="BX17" s="101"/>
      <c r="BY17" s="101"/>
      <c r="BZ17" s="101"/>
      <c r="CA17" s="101"/>
    </row>
    <row r="18" spans="1:79" ht="19.5" customHeight="1">
      <c r="A18" s="266"/>
      <c r="B18" s="266"/>
      <c r="C18" s="266"/>
      <c r="D18" s="266"/>
      <c r="E18" s="344"/>
      <c r="F18" s="344"/>
      <c r="G18" s="344"/>
      <c r="H18" s="344"/>
      <c r="I18" s="344"/>
      <c r="J18" s="344"/>
      <c r="BX18" s="101"/>
      <c r="BY18" s="101"/>
      <c r="BZ18" s="101"/>
      <c r="CA18" s="101"/>
    </row>
    <row r="19" spans="1:79" ht="19.5" customHeight="1">
      <c r="A19" s="266"/>
      <c r="B19" s="266"/>
      <c r="C19" s="266"/>
      <c r="D19" s="266"/>
      <c r="E19" s="344"/>
      <c r="F19" s="344"/>
      <c r="G19" s="344"/>
      <c r="H19" s="344"/>
      <c r="I19" s="344"/>
      <c r="J19" s="344"/>
      <c r="BX19" s="101"/>
      <c r="BY19" s="101"/>
      <c r="BZ19" s="101"/>
      <c r="CA19" s="101"/>
    </row>
    <row r="20" spans="1:79" ht="19.5" customHeight="1">
      <c r="A20" s="360"/>
      <c r="B20" s="360"/>
      <c r="C20" s="360"/>
      <c r="D20" s="360"/>
      <c r="E20" s="361"/>
      <c r="F20" s="361"/>
      <c r="G20" s="361"/>
      <c r="H20" s="361"/>
      <c r="I20" s="361"/>
      <c r="J20" s="361"/>
      <c r="BX20" s="101"/>
      <c r="BY20" s="101"/>
      <c r="BZ20" s="101"/>
      <c r="CA20" s="101"/>
    </row>
    <row r="21" spans="1:79" ht="35.25" customHeight="1">
      <c r="A21" s="362" t="s">
        <v>474</v>
      </c>
      <c r="B21" s="362"/>
      <c r="C21" s="362"/>
      <c r="D21" s="362"/>
      <c r="E21" s="363">
        <f>SUM(E8:E20)</f>
        <v>19900</v>
      </c>
      <c r="F21" s="363">
        <f>SUM(F8:F20)</f>
        <v>19900</v>
      </c>
      <c r="G21" s="364"/>
      <c r="H21" s="364"/>
      <c r="I21" s="365">
        <f>SUM(I8:I20)</f>
        <v>19900</v>
      </c>
      <c r="J21" s="364"/>
      <c r="BX21" s="101"/>
      <c r="BY21" s="101"/>
      <c r="BZ21" s="101"/>
      <c r="CA21" s="101"/>
    </row>
    <row r="24" spans="1:8" ht="12.75">
      <c r="A24" s="354" t="s">
        <v>475</v>
      </c>
      <c r="F24" s="105"/>
      <c r="G24" s="105"/>
      <c r="H24" s="356"/>
    </row>
    <row r="25" spans="6:8" ht="12.75">
      <c r="F25" s="105"/>
      <c r="G25" s="105"/>
      <c r="H25" s="356"/>
    </row>
    <row r="26" spans="6:8" ht="12.75">
      <c r="F26" s="105"/>
      <c r="G26" s="105"/>
      <c r="H26" s="356"/>
    </row>
    <row r="27" ht="12.75">
      <c r="B27" s="96" t="s">
        <v>129</v>
      </c>
    </row>
  </sheetData>
  <sheetProtection selectLockedCells="1" selectUnlockedCells="1"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/>
  <headerFooter alignWithMargins="0">
    <oddHeader>&amp;RZałącznik nr  6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4" sqref="D14"/>
    </sheetView>
  </sheetViews>
  <sheetFormatPr defaultColWidth="9.00390625" defaultRowHeight="12.75"/>
  <cols>
    <col min="1" max="1" width="4.75390625" style="101" customWidth="1"/>
    <col min="2" max="2" width="40.125" style="101" customWidth="1"/>
    <col min="3" max="3" width="14.00390625" style="101" customWidth="1"/>
    <col min="4" max="4" width="16.375" style="366" customWidth="1"/>
    <col min="5" max="16384" width="9.125" style="101" customWidth="1"/>
  </cols>
  <sheetData>
    <row r="1" spans="1:4" ht="15" customHeight="1">
      <c r="A1" s="367"/>
      <c r="B1" s="367"/>
      <c r="C1" s="367"/>
      <c r="D1" s="367"/>
    </row>
    <row r="2" spans="1:4" ht="15" customHeight="1">
      <c r="A2" s="368" t="s">
        <v>476</v>
      </c>
      <c r="B2" s="368"/>
      <c r="C2" s="368"/>
      <c r="D2" s="368"/>
    </row>
    <row r="4" ht="12.75">
      <c r="D4" s="369" t="s">
        <v>131</v>
      </c>
    </row>
    <row r="5" spans="1:4" ht="12.75">
      <c r="A5" s="370" t="s">
        <v>477</v>
      </c>
      <c r="B5" s="370" t="s">
        <v>6</v>
      </c>
      <c r="C5" s="370" t="s">
        <v>478</v>
      </c>
      <c r="D5" s="371"/>
    </row>
    <row r="6" spans="1:4" ht="12.75">
      <c r="A6" s="372"/>
      <c r="B6" s="372"/>
      <c r="C6" s="372" t="s">
        <v>5</v>
      </c>
      <c r="D6" s="373" t="s">
        <v>479</v>
      </c>
    </row>
    <row r="7" spans="1:4" ht="12.75">
      <c r="A7" s="372"/>
      <c r="B7" s="372"/>
      <c r="C7" s="372"/>
      <c r="D7" s="374" t="s">
        <v>414</v>
      </c>
    </row>
    <row r="8" spans="1:4" ht="9" customHeight="1">
      <c r="A8" s="375">
        <v>1</v>
      </c>
      <c r="B8" s="375">
        <v>2</v>
      </c>
      <c r="C8" s="375">
        <v>3</v>
      </c>
      <c r="D8" s="376">
        <v>5</v>
      </c>
    </row>
    <row r="9" spans="1:4" ht="19.5" customHeight="1">
      <c r="A9" s="377" t="s">
        <v>369</v>
      </c>
      <c r="B9" s="378" t="s">
        <v>480</v>
      </c>
      <c r="C9" s="377"/>
      <c r="D9" s="379">
        <v>23372450</v>
      </c>
    </row>
    <row r="10" spans="1:4" ht="19.5" customHeight="1">
      <c r="A10" s="380" t="s">
        <v>372</v>
      </c>
      <c r="B10" s="381" t="s">
        <v>411</v>
      </c>
      <c r="C10" s="380"/>
      <c r="D10" s="382">
        <v>21922450</v>
      </c>
    </row>
    <row r="11" spans="1:4" ht="19.5" customHeight="1">
      <c r="A11" s="380"/>
      <c r="B11" s="381" t="s">
        <v>481</v>
      </c>
      <c r="C11" s="380"/>
      <c r="D11" s="382">
        <f>D9-D10</f>
        <v>1450000</v>
      </c>
    </row>
    <row r="12" spans="1:4" ht="19.5" customHeight="1">
      <c r="A12" s="383"/>
      <c r="B12" s="384" t="s">
        <v>482</v>
      </c>
      <c r="C12" s="383"/>
      <c r="D12" s="385"/>
    </row>
    <row r="13" spans="1:4" ht="19.5" customHeight="1">
      <c r="A13" s="370" t="s">
        <v>483</v>
      </c>
      <c r="B13" s="386" t="s">
        <v>484</v>
      </c>
      <c r="C13" s="387"/>
      <c r="D13" s="388">
        <f>D14-D24</f>
        <v>-1450000</v>
      </c>
    </row>
    <row r="14" spans="1:4" ht="19.5" customHeight="1">
      <c r="A14" s="389" t="s">
        <v>485</v>
      </c>
      <c r="B14" s="389"/>
      <c r="C14" s="375"/>
      <c r="D14" s="390">
        <f>SUM(D15:D23)</f>
        <v>0</v>
      </c>
    </row>
    <row r="15" spans="1:4" ht="19.5" customHeight="1">
      <c r="A15" s="391" t="s">
        <v>369</v>
      </c>
      <c r="B15" s="392" t="s">
        <v>486</v>
      </c>
      <c r="C15" s="391" t="s">
        <v>487</v>
      </c>
      <c r="D15" s="393"/>
    </row>
    <row r="16" spans="1:4" ht="19.5" customHeight="1">
      <c r="A16" s="380" t="s">
        <v>372</v>
      </c>
      <c r="B16" s="381" t="s">
        <v>488</v>
      </c>
      <c r="C16" s="380" t="s">
        <v>487</v>
      </c>
      <c r="D16" s="382"/>
    </row>
    <row r="17" spans="1:6" ht="49.5" customHeight="1">
      <c r="A17" s="380" t="s">
        <v>374</v>
      </c>
      <c r="B17" s="394" t="s">
        <v>489</v>
      </c>
      <c r="C17" s="380" t="s">
        <v>490</v>
      </c>
      <c r="D17" s="382"/>
      <c r="F17" s="101" t="s">
        <v>278</v>
      </c>
    </row>
    <row r="18" spans="1:4" ht="19.5" customHeight="1">
      <c r="A18" s="380" t="s">
        <v>376</v>
      </c>
      <c r="B18" s="381" t="s">
        <v>491</v>
      </c>
      <c r="C18" s="380" t="s">
        <v>492</v>
      </c>
      <c r="D18" s="382"/>
    </row>
    <row r="19" spans="1:4" ht="19.5" customHeight="1">
      <c r="A19" s="380" t="s">
        <v>378</v>
      </c>
      <c r="B19" s="381" t="s">
        <v>493</v>
      </c>
      <c r="C19" s="380" t="s">
        <v>494</v>
      </c>
      <c r="D19" s="382"/>
    </row>
    <row r="20" spans="1:4" ht="19.5" customHeight="1">
      <c r="A20" s="380" t="s">
        <v>382</v>
      </c>
      <c r="B20" s="381" t="s">
        <v>495</v>
      </c>
      <c r="C20" s="380" t="s">
        <v>496</v>
      </c>
      <c r="D20" s="382"/>
    </row>
    <row r="21" spans="1:4" ht="19.5" customHeight="1">
      <c r="A21" s="380" t="s">
        <v>384</v>
      </c>
      <c r="B21" s="381" t="s">
        <v>497</v>
      </c>
      <c r="C21" s="380" t="s">
        <v>498</v>
      </c>
      <c r="D21" s="382"/>
    </row>
    <row r="22" spans="1:4" ht="19.5" customHeight="1">
      <c r="A22" s="380" t="s">
        <v>386</v>
      </c>
      <c r="B22" s="381" t="s">
        <v>499</v>
      </c>
      <c r="C22" s="380" t="s">
        <v>500</v>
      </c>
      <c r="D22" s="382"/>
    </row>
    <row r="23" spans="1:4" ht="19.5" customHeight="1">
      <c r="A23" s="377" t="s">
        <v>389</v>
      </c>
      <c r="B23" s="378" t="s">
        <v>501</v>
      </c>
      <c r="C23" s="395" t="s">
        <v>502</v>
      </c>
      <c r="D23" s="379"/>
    </row>
    <row r="24" spans="1:8" ht="19.5" customHeight="1">
      <c r="A24" s="389" t="s">
        <v>503</v>
      </c>
      <c r="B24" s="389"/>
      <c r="C24" s="396"/>
      <c r="D24" s="390">
        <f>SUM(D25:D32)</f>
        <v>1450000</v>
      </c>
      <c r="H24" s="101" t="s">
        <v>504</v>
      </c>
    </row>
    <row r="25" spans="1:4" ht="19.5" customHeight="1">
      <c r="A25" s="397" t="s">
        <v>369</v>
      </c>
      <c r="B25" s="398" t="s">
        <v>505</v>
      </c>
      <c r="C25" s="397" t="s">
        <v>506</v>
      </c>
      <c r="D25" s="399">
        <v>1450000</v>
      </c>
    </row>
    <row r="26" spans="1:4" ht="19.5" customHeight="1">
      <c r="A26" s="380" t="s">
        <v>372</v>
      </c>
      <c r="B26" s="381" t="s">
        <v>507</v>
      </c>
      <c r="C26" s="380" t="s">
        <v>506</v>
      </c>
      <c r="D26" s="382"/>
    </row>
    <row r="27" spans="1:4" ht="49.5" customHeight="1">
      <c r="A27" s="380" t="s">
        <v>374</v>
      </c>
      <c r="B27" s="394" t="s">
        <v>508</v>
      </c>
      <c r="C27" s="380" t="s">
        <v>509</v>
      </c>
      <c r="D27" s="382"/>
    </row>
    <row r="28" spans="1:4" ht="19.5" customHeight="1">
      <c r="A28" s="380" t="s">
        <v>376</v>
      </c>
      <c r="B28" s="381" t="s">
        <v>510</v>
      </c>
      <c r="C28" s="380" t="s">
        <v>511</v>
      </c>
      <c r="D28" s="382"/>
    </row>
    <row r="29" spans="1:4" ht="19.5" customHeight="1">
      <c r="A29" s="380" t="s">
        <v>378</v>
      </c>
      <c r="B29" s="381" t="s">
        <v>512</v>
      </c>
      <c r="C29" s="380" t="s">
        <v>513</v>
      </c>
      <c r="D29" s="382"/>
    </row>
    <row r="30" spans="1:4" ht="19.5" customHeight="1">
      <c r="A30" s="380" t="s">
        <v>382</v>
      </c>
      <c r="B30" s="381" t="s">
        <v>514</v>
      </c>
      <c r="C30" s="380" t="s">
        <v>515</v>
      </c>
      <c r="D30" s="382"/>
    </row>
    <row r="31" spans="1:4" ht="19.5" customHeight="1">
      <c r="A31" s="380" t="s">
        <v>384</v>
      </c>
      <c r="B31" s="400" t="s">
        <v>516</v>
      </c>
      <c r="C31" s="401" t="s">
        <v>517</v>
      </c>
      <c r="D31" s="402"/>
    </row>
    <row r="32" spans="1:4" ht="19.5" customHeight="1">
      <c r="A32" s="403" t="s">
        <v>386</v>
      </c>
      <c r="B32" s="404" t="s">
        <v>518</v>
      </c>
      <c r="C32" s="403" t="s">
        <v>519</v>
      </c>
      <c r="D32" s="405"/>
    </row>
    <row r="33" spans="1:4" ht="19.5" customHeight="1">
      <c r="A33" s="406"/>
      <c r="B33" s="108"/>
      <c r="C33" s="108"/>
      <c r="D33" s="407"/>
    </row>
    <row r="34" spans="1:2" ht="12.75">
      <c r="A34" s="338"/>
      <c r="B34" s="96" t="s">
        <v>129</v>
      </c>
    </row>
    <row r="35" ht="12.75">
      <c r="A35" s="338"/>
    </row>
    <row r="36" spans="1:4" ht="12.75">
      <c r="A36" s="338"/>
      <c r="C36" s="284"/>
      <c r="D36" s="408"/>
    </row>
    <row r="37" ht="12.75">
      <c r="A37" s="338"/>
    </row>
    <row r="38" ht="12.75">
      <c r="A38" s="338"/>
    </row>
    <row r="39" ht="12.75">
      <c r="A39" s="338"/>
    </row>
    <row r="40" ht="12.75">
      <c r="A40" s="338"/>
    </row>
    <row r="41" ht="12.75">
      <c r="A41" s="338"/>
    </row>
    <row r="42" ht="12.75">
      <c r="A42" s="338"/>
    </row>
    <row r="43" ht="12.75">
      <c r="A43" s="338"/>
    </row>
    <row r="44" ht="12.75">
      <c r="A44" s="338"/>
    </row>
    <row r="45" ht="12.75">
      <c r="A45" s="338"/>
    </row>
    <row r="46" ht="12.75">
      <c r="A46" s="338"/>
    </row>
    <row r="47" ht="12.75">
      <c r="A47" s="338"/>
    </row>
    <row r="48" ht="12.75">
      <c r="A48" s="338"/>
    </row>
    <row r="49" ht="12.75">
      <c r="A49" s="338"/>
    </row>
    <row r="50" ht="12.75">
      <c r="A50" s="338"/>
    </row>
  </sheetData>
  <sheetProtection selectLockedCells="1" selectUnlockedCells="1"/>
  <mergeCells count="4">
    <mergeCell ref="A1:D1"/>
    <mergeCell ref="A2:D2"/>
    <mergeCell ref="A14:B14"/>
    <mergeCell ref="A24:B2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/>
  <headerFooter alignWithMargins="0">
    <oddHeader>&amp;RZałącznik nr 7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M50" sqref="M5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409" customWidth="1"/>
    <col min="7" max="7" width="15.125" style="0" customWidth="1"/>
    <col min="8" max="8" width="15.375" style="0" customWidth="1"/>
  </cols>
  <sheetData>
    <row r="1" spans="1:6" ht="60" customHeight="1">
      <c r="A1" s="248" t="s">
        <v>520</v>
      </c>
      <c r="B1" s="248"/>
      <c r="C1" s="248"/>
      <c r="D1" s="248"/>
      <c r="E1" s="248"/>
      <c r="F1" s="248"/>
    </row>
    <row r="2" spans="5:8" ht="19.5" customHeight="1">
      <c r="E2" s="410"/>
      <c r="F2" s="411"/>
      <c r="G2" s="412"/>
      <c r="H2" s="48"/>
    </row>
    <row r="3" spans="5:8" ht="19.5" customHeight="1">
      <c r="E3" s="101"/>
      <c r="H3" s="336" t="s">
        <v>131</v>
      </c>
    </row>
    <row r="4" spans="1:8" ht="18.75" customHeight="1">
      <c r="A4" s="413" t="s">
        <v>356</v>
      </c>
      <c r="B4" s="413" t="s">
        <v>3</v>
      </c>
      <c r="C4" s="413" t="s">
        <v>4</v>
      </c>
      <c r="D4" s="413" t="s">
        <v>358</v>
      </c>
      <c r="E4" s="413" t="s">
        <v>521</v>
      </c>
      <c r="F4" s="413" t="s">
        <v>522</v>
      </c>
      <c r="G4" s="413"/>
      <c r="H4" s="413"/>
    </row>
    <row r="5" spans="1:8" ht="18.75" customHeight="1">
      <c r="A5" s="413"/>
      <c r="B5" s="413"/>
      <c r="C5" s="413"/>
      <c r="D5" s="413"/>
      <c r="E5" s="413"/>
      <c r="F5" s="414" t="s">
        <v>523</v>
      </c>
      <c r="G5" s="413" t="s">
        <v>524</v>
      </c>
      <c r="H5" s="413" t="s">
        <v>525</v>
      </c>
    </row>
    <row r="6" spans="1:8" s="416" customFormat="1" ht="7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15">
        <v>6</v>
      </c>
      <c r="G6" s="18">
        <v>7</v>
      </c>
      <c r="H6" s="18">
        <v>8</v>
      </c>
    </row>
    <row r="7" spans="1:8" ht="21" customHeight="1">
      <c r="A7" s="417" t="s">
        <v>526</v>
      </c>
      <c r="B7" s="417"/>
      <c r="C7" s="417"/>
      <c r="D7" s="417"/>
      <c r="E7" s="417"/>
      <c r="F7" s="417"/>
      <c r="G7" s="417"/>
      <c r="H7" s="417"/>
    </row>
    <row r="8" spans="1:8" ht="19.5" customHeight="1">
      <c r="A8" s="418" t="s">
        <v>369</v>
      </c>
      <c r="B8" s="418">
        <v>710</v>
      </c>
      <c r="C8" s="418">
        <v>71035</v>
      </c>
      <c r="D8" s="418">
        <v>2650</v>
      </c>
      <c r="E8" s="419" t="s">
        <v>527</v>
      </c>
      <c r="F8" s="420">
        <f>SUM(F9:F13)</f>
        <v>25000</v>
      </c>
      <c r="G8" s="420"/>
      <c r="H8" s="420"/>
    </row>
    <row r="9" spans="1:8" ht="27" customHeight="1">
      <c r="A9" s="418"/>
      <c r="B9" s="418"/>
      <c r="C9" s="418"/>
      <c r="D9" s="418"/>
      <c r="E9" s="421" t="s">
        <v>528</v>
      </c>
      <c r="F9" s="422">
        <v>11470</v>
      </c>
      <c r="G9" s="420"/>
      <c r="H9" s="420"/>
    </row>
    <row r="10" spans="1:8" ht="24.75" customHeight="1">
      <c r="A10" s="418"/>
      <c r="B10" s="418"/>
      <c r="C10" s="418"/>
      <c r="D10" s="418"/>
      <c r="E10" s="423" t="s">
        <v>529</v>
      </c>
      <c r="F10" s="422">
        <v>2413</v>
      </c>
      <c r="G10" s="420"/>
      <c r="H10" s="420"/>
    </row>
    <row r="11" spans="1:8" ht="19.5" customHeight="1">
      <c r="A11" s="418"/>
      <c r="B11" s="418"/>
      <c r="C11" s="418"/>
      <c r="D11" s="418"/>
      <c r="E11" s="424" t="s">
        <v>530</v>
      </c>
      <c r="F11" s="425">
        <v>1206</v>
      </c>
      <c r="G11" s="420"/>
      <c r="H11" s="420"/>
    </row>
    <row r="12" spans="1:8" ht="30" customHeight="1">
      <c r="A12" s="418"/>
      <c r="B12" s="418"/>
      <c r="C12" s="418"/>
      <c r="D12" s="418"/>
      <c r="E12" s="426" t="s">
        <v>531</v>
      </c>
      <c r="F12" s="422">
        <v>8400</v>
      </c>
      <c r="G12" s="420"/>
      <c r="H12" s="420"/>
    </row>
    <row r="13" spans="1:8" ht="19.5" customHeight="1">
      <c r="A13" s="418"/>
      <c r="B13" s="418"/>
      <c r="C13" s="418"/>
      <c r="D13" s="427"/>
      <c r="E13" s="428" t="s">
        <v>532</v>
      </c>
      <c r="F13" s="425">
        <v>1511</v>
      </c>
      <c r="G13" s="420"/>
      <c r="H13" s="420"/>
    </row>
    <row r="14" spans="1:8" ht="19.5" customHeight="1">
      <c r="A14" s="418" t="s">
        <v>533</v>
      </c>
      <c r="B14" s="418">
        <v>710</v>
      </c>
      <c r="C14" s="418">
        <v>71095</v>
      </c>
      <c r="D14" s="418">
        <v>2650</v>
      </c>
      <c r="E14" s="419" t="s">
        <v>534</v>
      </c>
      <c r="F14" s="420">
        <f>SUM(F15:F17)</f>
        <v>47000</v>
      </c>
      <c r="G14" s="420"/>
      <c r="H14" s="420"/>
    </row>
    <row r="15" spans="1:8" ht="27.75" customHeight="1">
      <c r="A15" s="418"/>
      <c r="B15" s="418"/>
      <c r="C15" s="418"/>
      <c r="D15" s="418"/>
      <c r="E15" s="429" t="s">
        <v>535</v>
      </c>
      <c r="F15" s="422">
        <v>4200</v>
      </c>
      <c r="G15" s="420"/>
      <c r="H15" s="420"/>
    </row>
    <row r="16" spans="1:8" ht="19.5" customHeight="1">
      <c r="A16" s="418"/>
      <c r="B16" s="418"/>
      <c r="C16" s="418"/>
      <c r="D16" s="418"/>
      <c r="E16" s="430" t="s">
        <v>536</v>
      </c>
      <c r="F16" s="425">
        <v>39663</v>
      </c>
      <c r="G16" s="420"/>
      <c r="H16" s="420"/>
    </row>
    <row r="17" spans="1:8" ht="27.75" customHeight="1">
      <c r="A17" s="418"/>
      <c r="B17" s="418"/>
      <c r="C17" s="418"/>
      <c r="D17" s="418"/>
      <c r="E17" s="429" t="s">
        <v>537</v>
      </c>
      <c r="F17" s="422">
        <v>3137</v>
      </c>
      <c r="G17" s="431"/>
      <c r="H17" s="420"/>
    </row>
    <row r="18" spans="1:8" ht="27.75" customHeight="1" hidden="1">
      <c r="A18" s="418" t="s">
        <v>374</v>
      </c>
      <c r="B18" s="432" t="s">
        <v>11</v>
      </c>
      <c r="C18" s="432" t="s">
        <v>13</v>
      </c>
      <c r="D18" s="418">
        <v>6210</v>
      </c>
      <c r="E18" s="433" t="s">
        <v>538</v>
      </c>
      <c r="F18" s="422"/>
      <c r="G18" s="431"/>
      <c r="H18" s="420"/>
    </row>
    <row r="19" spans="1:8" ht="27.75" customHeight="1">
      <c r="A19" s="418" t="s">
        <v>376</v>
      </c>
      <c r="B19" s="432" t="s">
        <v>539</v>
      </c>
      <c r="C19" s="432" t="s">
        <v>540</v>
      </c>
      <c r="D19" s="418">
        <v>6210</v>
      </c>
      <c r="E19" s="433" t="s">
        <v>541</v>
      </c>
      <c r="F19" s="422"/>
      <c r="G19" s="431"/>
      <c r="H19" s="420">
        <v>213200</v>
      </c>
    </row>
    <row r="20" spans="1:8" ht="27.75" customHeight="1">
      <c r="A20" s="418" t="s">
        <v>378</v>
      </c>
      <c r="B20" s="418">
        <v>801</v>
      </c>
      <c r="C20" s="418">
        <v>80104</v>
      </c>
      <c r="D20" s="418">
        <v>2540</v>
      </c>
      <c r="E20" s="429" t="s">
        <v>97</v>
      </c>
      <c r="F20" s="431"/>
      <c r="G20" s="431">
        <f>SUM(G21)</f>
        <v>27000</v>
      </c>
      <c r="H20" s="420"/>
    </row>
    <row r="21" spans="1:8" ht="27.75" customHeight="1">
      <c r="A21" s="418"/>
      <c r="B21" s="418"/>
      <c r="C21" s="418"/>
      <c r="D21" s="418"/>
      <c r="E21" s="429" t="s">
        <v>542</v>
      </c>
      <c r="F21" s="422"/>
      <c r="G21" s="422">
        <v>27000</v>
      </c>
      <c r="H21" s="420"/>
    </row>
    <row r="22" spans="1:8" ht="27.75" customHeight="1" hidden="1">
      <c r="A22" s="418"/>
      <c r="B22" s="418">
        <v>900</v>
      </c>
      <c r="C22" s="418">
        <v>90001</v>
      </c>
      <c r="D22" s="418">
        <v>6210</v>
      </c>
      <c r="E22" s="433" t="s">
        <v>543</v>
      </c>
      <c r="F22" s="422"/>
      <c r="G22" s="431"/>
      <c r="H22" s="420"/>
    </row>
    <row r="23" spans="1:8" ht="19.5" customHeight="1">
      <c r="A23" s="418" t="s">
        <v>382</v>
      </c>
      <c r="B23" s="418">
        <v>900</v>
      </c>
      <c r="C23" s="418">
        <v>90004</v>
      </c>
      <c r="D23" s="418">
        <v>2650</v>
      </c>
      <c r="E23" s="419" t="s">
        <v>544</v>
      </c>
      <c r="F23" s="420">
        <f>SUM(F24:F27)</f>
        <v>45193</v>
      </c>
      <c r="G23" s="420"/>
      <c r="H23" s="420"/>
    </row>
    <row r="24" spans="1:8" ht="22.5" customHeight="1">
      <c r="A24" s="418"/>
      <c r="B24" s="418"/>
      <c r="C24" s="418"/>
      <c r="D24" s="418"/>
      <c r="E24" s="430" t="s">
        <v>545</v>
      </c>
      <c r="F24" s="425">
        <v>39267</v>
      </c>
      <c r="G24" s="420"/>
      <c r="H24" s="420"/>
    </row>
    <row r="25" spans="1:8" ht="19.5" customHeight="1">
      <c r="A25" s="418"/>
      <c r="B25" s="418"/>
      <c r="C25" s="418"/>
      <c r="D25" s="418"/>
      <c r="E25" s="430" t="s">
        <v>546</v>
      </c>
      <c r="F25" s="425">
        <v>112</v>
      </c>
      <c r="G25" s="420"/>
      <c r="H25" s="420"/>
    </row>
    <row r="26" spans="1:8" ht="19.5" customHeight="1">
      <c r="A26" s="418"/>
      <c r="B26" s="418"/>
      <c r="C26" s="418"/>
      <c r="D26" s="418"/>
      <c r="E26" s="430" t="s">
        <v>547</v>
      </c>
      <c r="F26" s="425">
        <v>5117</v>
      </c>
      <c r="G26" s="420"/>
      <c r="H26" s="420"/>
    </row>
    <row r="27" spans="1:8" ht="24.75" customHeight="1">
      <c r="A27" s="418"/>
      <c r="B27" s="418"/>
      <c r="C27" s="418"/>
      <c r="D27" s="418"/>
      <c r="E27" s="429" t="s">
        <v>548</v>
      </c>
      <c r="F27" s="422">
        <v>697</v>
      </c>
      <c r="G27" s="420"/>
      <c r="H27" s="420"/>
    </row>
    <row r="28" spans="1:8" ht="19.5" customHeight="1">
      <c r="A28" s="418" t="s">
        <v>384</v>
      </c>
      <c r="B28" s="418">
        <v>900</v>
      </c>
      <c r="C28" s="418">
        <v>90095</v>
      </c>
      <c r="D28" s="418">
        <v>2650</v>
      </c>
      <c r="E28" s="419" t="s">
        <v>549</v>
      </c>
      <c r="F28" s="420">
        <f>SUM(F29:F32)</f>
        <v>42000</v>
      </c>
      <c r="G28" s="420"/>
      <c r="H28" s="420"/>
    </row>
    <row r="29" spans="1:8" ht="24.75" customHeight="1">
      <c r="A29" s="418"/>
      <c r="B29" s="418"/>
      <c r="C29" s="418"/>
      <c r="D29" s="418"/>
      <c r="E29" s="434" t="s">
        <v>550</v>
      </c>
      <c r="F29" s="435">
        <v>20374</v>
      </c>
      <c r="G29" s="420"/>
      <c r="H29" s="420"/>
    </row>
    <row r="30" spans="1:8" ht="19.5" customHeight="1">
      <c r="A30" s="418"/>
      <c r="B30" s="418"/>
      <c r="C30" s="418"/>
      <c r="D30" s="418"/>
      <c r="E30" s="436" t="s">
        <v>551</v>
      </c>
      <c r="F30" s="425">
        <v>8372</v>
      </c>
      <c r="G30" s="420"/>
      <c r="H30" s="420"/>
    </row>
    <row r="31" spans="1:8" ht="24.75" customHeight="1">
      <c r="A31" s="418"/>
      <c r="B31" s="418"/>
      <c r="C31" s="418"/>
      <c r="D31" s="418"/>
      <c r="E31" s="434" t="s">
        <v>552</v>
      </c>
      <c r="F31" s="422">
        <v>10597</v>
      </c>
      <c r="G31" s="420"/>
      <c r="H31" s="420"/>
    </row>
    <row r="32" spans="1:8" ht="24.75" customHeight="1">
      <c r="A32" s="418"/>
      <c r="B32" s="418"/>
      <c r="C32" s="418"/>
      <c r="D32" s="418"/>
      <c r="E32" s="434" t="s">
        <v>553</v>
      </c>
      <c r="F32" s="422">
        <v>2657</v>
      </c>
      <c r="G32" s="420"/>
      <c r="H32" s="420"/>
    </row>
    <row r="33" spans="1:8" ht="24.75" customHeight="1" hidden="1">
      <c r="A33" s="418"/>
      <c r="B33" s="418">
        <v>900</v>
      </c>
      <c r="C33" s="418">
        <v>90095</v>
      </c>
      <c r="D33" s="418">
        <v>6210</v>
      </c>
      <c r="E33" s="433" t="s">
        <v>554</v>
      </c>
      <c r="F33" s="422"/>
      <c r="G33" s="420"/>
      <c r="H33" s="420"/>
    </row>
    <row r="34" spans="1:8" ht="19.5" customHeight="1">
      <c r="A34" s="418" t="s">
        <v>386</v>
      </c>
      <c r="B34" s="418">
        <v>921</v>
      </c>
      <c r="C34" s="418">
        <v>92109</v>
      </c>
      <c r="D34" s="418">
        <v>2480</v>
      </c>
      <c r="E34" s="437" t="s">
        <v>555</v>
      </c>
      <c r="F34" s="420"/>
      <c r="G34" s="420">
        <v>570000</v>
      </c>
      <c r="H34" s="420"/>
    </row>
    <row r="35" spans="1:8" ht="19.5" customHeight="1" hidden="1">
      <c r="A35" s="438" t="s">
        <v>389</v>
      </c>
      <c r="B35" s="438">
        <v>921</v>
      </c>
      <c r="C35" s="438">
        <v>92109</v>
      </c>
      <c r="D35" s="438">
        <v>2480</v>
      </c>
      <c r="E35" s="439" t="s">
        <v>556</v>
      </c>
      <c r="F35" s="420"/>
      <c r="G35" s="420"/>
      <c r="H35" s="420"/>
    </row>
    <row r="36" spans="1:8" ht="19.5" customHeight="1">
      <c r="A36" s="418"/>
      <c r="B36" s="418">
        <v>921</v>
      </c>
      <c r="C36" s="418">
        <v>92118</v>
      </c>
      <c r="D36" s="418">
        <v>2480</v>
      </c>
      <c r="E36" s="437" t="s">
        <v>557</v>
      </c>
      <c r="F36" s="420"/>
      <c r="G36" s="420">
        <v>28000</v>
      </c>
      <c r="H36" s="420"/>
    </row>
    <row r="37" spans="1:8" ht="19.5" customHeight="1">
      <c r="A37" s="418" t="s">
        <v>391</v>
      </c>
      <c r="B37" s="418">
        <v>921</v>
      </c>
      <c r="C37" s="418">
        <v>92116</v>
      </c>
      <c r="D37" s="418">
        <v>2480</v>
      </c>
      <c r="E37" s="437" t="s">
        <v>558</v>
      </c>
      <c r="F37" s="420"/>
      <c r="G37" s="420">
        <v>100000</v>
      </c>
      <c r="H37" s="420"/>
    </row>
    <row r="38" spans="1:8" ht="21" customHeight="1">
      <c r="A38" s="440" t="s">
        <v>559</v>
      </c>
      <c r="B38" s="440"/>
      <c r="C38" s="440"/>
      <c r="D38" s="440"/>
      <c r="E38" s="440"/>
      <c r="F38" s="440"/>
      <c r="G38" s="440"/>
      <c r="H38" s="440"/>
    </row>
    <row r="39" spans="1:8" ht="19.5" customHeight="1">
      <c r="A39" s="418" t="s">
        <v>393</v>
      </c>
      <c r="B39" s="418">
        <v>754</v>
      </c>
      <c r="C39" s="418">
        <v>75412</v>
      </c>
      <c r="D39" s="441">
        <v>2820</v>
      </c>
      <c r="E39" s="442" t="s">
        <v>560</v>
      </c>
      <c r="F39" s="420"/>
      <c r="G39" s="420"/>
      <c r="H39" s="443">
        <v>120000</v>
      </c>
    </row>
    <row r="40" spans="1:8" ht="19.5" customHeight="1">
      <c r="A40" s="444" t="s">
        <v>396</v>
      </c>
      <c r="B40" s="444">
        <v>926</v>
      </c>
      <c r="C40" s="444">
        <v>92605</v>
      </c>
      <c r="D40" s="441">
        <v>2820</v>
      </c>
      <c r="E40" s="445" t="s">
        <v>561</v>
      </c>
      <c r="F40" s="446"/>
      <c r="G40" s="446"/>
      <c r="H40" s="443">
        <v>37000</v>
      </c>
    </row>
    <row r="41" spans="1:8" ht="19.5" customHeight="1">
      <c r="A41" s="444"/>
      <c r="B41" s="444"/>
      <c r="C41" s="444"/>
      <c r="D41" s="441"/>
      <c r="E41" s="445"/>
      <c r="F41" s="446"/>
      <c r="G41" s="446"/>
      <c r="H41" s="443"/>
    </row>
    <row r="42" spans="1:8" ht="29.25" customHeight="1">
      <c r="A42" s="10" t="s">
        <v>474</v>
      </c>
      <c r="B42" s="10"/>
      <c r="C42" s="10"/>
      <c r="D42" s="10"/>
      <c r="E42" s="10"/>
      <c r="F42" s="55">
        <f>F37+F36+F35+F34+F28+F23+F20+F14+F8</f>
        <v>159193</v>
      </c>
      <c r="G42" s="55">
        <f>G20+G34+G36+G37</f>
        <v>725000</v>
      </c>
      <c r="H42" s="55">
        <f>H40+H39+H33+H22+H19+H18</f>
        <v>370200</v>
      </c>
    </row>
    <row r="45" ht="12.75">
      <c r="A45" s="447" t="s">
        <v>404</v>
      </c>
    </row>
    <row r="48" ht="12.75">
      <c r="B48" s="448" t="s">
        <v>129</v>
      </c>
    </row>
  </sheetData>
  <sheetProtection selectLockedCells="1" selectUnlockedCells="1"/>
  <mergeCells count="10">
    <mergeCell ref="A1:F1"/>
    <mergeCell ref="A4:A5"/>
    <mergeCell ref="B4:B5"/>
    <mergeCell ref="C4:C5"/>
    <mergeCell ref="D4:D5"/>
    <mergeCell ref="E4:E5"/>
    <mergeCell ref="F4:H4"/>
    <mergeCell ref="A7:H7"/>
    <mergeCell ref="A38:H38"/>
    <mergeCell ref="A42:E42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/>
  <headerFooter alignWithMargins="0">
    <oddHeader>&amp;R&amp;9Załącznik nr 8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2012-11-14T10:21:02Z</cp:lastPrinted>
  <dcterms:created xsi:type="dcterms:W3CDTF">1998-12-09T13:02:10Z</dcterms:created>
  <dcterms:modified xsi:type="dcterms:W3CDTF">2012-11-20T06:30:50Z</dcterms:modified>
  <cp:category/>
  <cp:version/>
  <cp:contentType/>
  <cp:contentStatus/>
  <cp:revision>3</cp:revision>
</cp:coreProperties>
</file>