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konanie dochodów 2014" sheetId="1" r:id="rId1"/>
  </sheets>
  <definedNames/>
  <calcPr fullCalcOnLoad="1"/>
</workbook>
</file>

<file path=xl/sharedStrings.xml><?xml version="1.0" encoding="utf-8"?>
<sst xmlns="http://schemas.openxmlformats.org/spreadsheetml/2006/main" count="375" uniqueCount="216">
  <si>
    <t>Dz.</t>
  </si>
  <si>
    <t>§</t>
  </si>
  <si>
    <t>Nazwa</t>
  </si>
  <si>
    <t>Wykonanie</t>
  </si>
  <si>
    <t>%</t>
  </si>
  <si>
    <t>ROLNICTWO I ŁOWIECTWO</t>
  </si>
  <si>
    <t>Infrastruktura wodociągowa i sanitarna wsi</t>
  </si>
  <si>
    <t>Wpływy z różnych opłat</t>
  </si>
  <si>
    <t>LEŚNICTWO</t>
  </si>
  <si>
    <t>TRANSPORT I ŁĄCZNOŚĆ</t>
  </si>
  <si>
    <t>Drogi publiczne gminne</t>
  </si>
  <si>
    <t>GOSPODARKA MIESZKANIOWA</t>
  </si>
  <si>
    <t>Gospodarka gruntami i nieruchomościami</t>
  </si>
  <si>
    <t>Wpływy z opłat za zarząd, wieczyste użytkowanie</t>
  </si>
  <si>
    <t>Dochody z najmu i dzierżawy</t>
  </si>
  <si>
    <t>Wpłaty z tyt. odpłatnego nabycia prawa własności nieruchomości</t>
  </si>
  <si>
    <t>ADMINISTRACJA PUBLICZNA</t>
  </si>
  <si>
    <t>Urzędy wojewódzkie</t>
  </si>
  <si>
    <t>Urzędy gmin</t>
  </si>
  <si>
    <t xml:space="preserve">Wpływy z różnych opłat </t>
  </si>
  <si>
    <t>KONTROLI</t>
  </si>
  <si>
    <t>Urzędy naczelnych org. władzy państw.; kontroli</t>
  </si>
  <si>
    <t>Odsetki od nieterminowych wpłat</t>
  </si>
  <si>
    <t>Podatek od nieruchomości</t>
  </si>
  <si>
    <t>Podatek rolny</t>
  </si>
  <si>
    <t>Podatek leśny</t>
  </si>
  <si>
    <t>Podatek od środków transportowych</t>
  </si>
  <si>
    <t>Opłata prolongacyjna</t>
  </si>
  <si>
    <t>Podatek od czynności cywilnoprawnych</t>
  </si>
  <si>
    <t>Podatek od spadków i darowizn</t>
  </si>
  <si>
    <t>Wpływy z opłaty miejscowej</t>
  </si>
  <si>
    <t>Pozostałe odsetki</t>
  </si>
  <si>
    <t>Wpływy z opłaty skarbowej</t>
  </si>
  <si>
    <t xml:space="preserve">Udziały gmin w podatkach stanowiących doch. b.p. </t>
  </si>
  <si>
    <t>Podatek dochodowy od osób fizycznych</t>
  </si>
  <si>
    <t>Podatek dochodowy od osób prawnych</t>
  </si>
  <si>
    <t>RÓŻNE ROZLICZENIA</t>
  </si>
  <si>
    <t>Subwencje ogólne z budżetu państwa</t>
  </si>
  <si>
    <t>Subwencja ogólna z budżetu państwa</t>
  </si>
  <si>
    <t>Różne rozliczenia finansowe</t>
  </si>
  <si>
    <t>OŚWIATA I WYCHOWANIE</t>
  </si>
  <si>
    <t>Szkoły podstawowe</t>
  </si>
  <si>
    <t>Wpływy z usług</t>
  </si>
  <si>
    <t>Pozostała działalność</t>
  </si>
  <si>
    <t>OCHRONA ZDROWIA</t>
  </si>
  <si>
    <t>Wpływy z opłat za zezwolenia na sprzedaż alkoholu</t>
  </si>
  <si>
    <t>OPIEKA SPOŁECZNA</t>
  </si>
  <si>
    <t>Dotacje celowe otrzym. z b.p. na realiz.zad. zlec.</t>
  </si>
  <si>
    <t>Dotacje celowe otrzym. z b.p. na realiz.zad. włas.</t>
  </si>
  <si>
    <t>Ośrodki pomocy społecznej</t>
  </si>
  <si>
    <t>Usługi opiekuńcze i specjalistyczne usługi opiek.</t>
  </si>
  <si>
    <t>Dotacje celowe otrzym. z b.p. na realiz.zad. własnych</t>
  </si>
  <si>
    <t>Przedszkola</t>
  </si>
  <si>
    <t>DOCHODY  OGÓŁEM</t>
  </si>
  <si>
    <t>Rozdz</t>
  </si>
  <si>
    <t>010</t>
  </si>
  <si>
    <t>020</t>
  </si>
  <si>
    <t>0690</t>
  </si>
  <si>
    <t>0750</t>
  </si>
  <si>
    <t>0470</t>
  </si>
  <si>
    <t>2010</t>
  </si>
  <si>
    <t>Dotacje celowe otrzym. z b.p. na realiz.zadań bież. z zakresu adm. rząd.zlec.gminie</t>
  </si>
  <si>
    <t>0350</t>
  </si>
  <si>
    <t>0910</t>
  </si>
  <si>
    <t>0310</t>
  </si>
  <si>
    <t>0320</t>
  </si>
  <si>
    <t>0330</t>
  </si>
  <si>
    <t>0340</t>
  </si>
  <si>
    <t>0490</t>
  </si>
  <si>
    <t>0500</t>
  </si>
  <si>
    <t>0360</t>
  </si>
  <si>
    <t>0370</t>
  </si>
  <si>
    <t>0430</t>
  </si>
  <si>
    <t>0440</t>
  </si>
  <si>
    <t>Wpływy z opłaty targowej</t>
  </si>
  <si>
    <t>0920</t>
  </si>
  <si>
    <t>Odsetki od nietermin.wpłat podatków i opłat</t>
  </si>
  <si>
    <t>0410</t>
  </si>
  <si>
    <t>0010</t>
  </si>
  <si>
    <t>0020</t>
  </si>
  <si>
    <t>2920</t>
  </si>
  <si>
    <t>0830</t>
  </si>
  <si>
    <t>2030</t>
  </si>
  <si>
    <t>0480</t>
  </si>
  <si>
    <t>Świadczenia rodzinne oraz skł.z ubezp.społ.</t>
  </si>
  <si>
    <t>01010</t>
  </si>
  <si>
    <t>02095</t>
  </si>
  <si>
    <t xml:space="preserve">Zasiłki i pomoc w naturze </t>
  </si>
  <si>
    <t>Sporządziła: Krystyna Witkowska</t>
  </si>
  <si>
    <t xml:space="preserve">Plan </t>
  </si>
  <si>
    <t>Składki na ubezpieczenia zdrowotne</t>
  </si>
  <si>
    <t>BEZPIECZEŃ.PUBLICZNE I OCHR.P.POŻ</t>
  </si>
  <si>
    <t>EDUKACYJNA OPIEKA WYCHOWAWCZA</t>
  </si>
  <si>
    <t>Pomoc materialna dla uczniów</t>
  </si>
  <si>
    <t xml:space="preserve">                            WYKONANIE DOCHODÓW BUDŻETU GMINY</t>
  </si>
  <si>
    <t>6310</t>
  </si>
  <si>
    <t>0970</t>
  </si>
  <si>
    <t>2020</t>
  </si>
  <si>
    <t>Dotacje celowe otrzym. z b.p.na real.zad.zlec.gminie</t>
  </si>
  <si>
    <t>DOCHODY OD OSÓB PRAWNYCH,                    OD OSÓB FIZYCZNYCH</t>
  </si>
  <si>
    <t>Wpływy z pod.rol.leś.,pod.i opł.lokal.od osób prawnych</t>
  </si>
  <si>
    <t>Wpływy z pod.rol.leś.,pod.i opł.lokal.od osób fizycznych</t>
  </si>
  <si>
    <t>Wpływy z podatku dochodowego od osób fizycznych</t>
  </si>
  <si>
    <t>Podatek od dział.gosp. opłac.w formie karty podatkowej</t>
  </si>
  <si>
    <t>Dotacje celowe otrzym.z b.p.na realiz.zad. włas.</t>
  </si>
  <si>
    <t>Ochotnicze straże pożarne</t>
  </si>
  <si>
    <t>0870</t>
  </si>
  <si>
    <t>Wpływy z innych opłat stanowiących dochody j.s.t.</t>
  </si>
  <si>
    <t>Część oświatowa subwencji ogólnej dla j.s.t.</t>
  </si>
  <si>
    <t>Część wyrównawcza subwencji ogólnej dla gmin</t>
  </si>
  <si>
    <t>Część równoważąca subwencji ogólnej dla gmin</t>
  </si>
  <si>
    <t xml:space="preserve">                    - na zadania zlecone</t>
  </si>
  <si>
    <t xml:space="preserve">                   1.Dotacje celowe</t>
  </si>
  <si>
    <t>01095</t>
  </si>
  <si>
    <t>2680</t>
  </si>
  <si>
    <t>Rekompensaty utrac.dochodów w pod.i opłatach</t>
  </si>
  <si>
    <t>Dotacje celowe otrzym.z b.p. na real.zad.włas.gminy</t>
  </si>
  <si>
    <t xml:space="preserve">                    - na umowy i porozumienia zad. własne</t>
  </si>
  <si>
    <t>GOSPODARKA KOM. I OCHR. ŚRODOW.</t>
  </si>
  <si>
    <t xml:space="preserve">            w tym:</t>
  </si>
  <si>
    <t>Podatek od posiadania psa</t>
  </si>
  <si>
    <t>2009</t>
  </si>
  <si>
    <t>Wpływy z różnych dochodów</t>
  </si>
  <si>
    <t>Finansowanie progr.ze śr.strukt.i F.Spójn.</t>
  </si>
  <si>
    <t>6338</t>
  </si>
  <si>
    <t>2910</t>
  </si>
  <si>
    <t>Wspólfinansowanie proj.realiz.z f.strukt.</t>
  </si>
  <si>
    <t>POZOST. ZADANIA W ZAKR.POLIT.SPOLECZNEJ</t>
  </si>
  <si>
    <t>Dotacje celowe otrzym z b.p. na real.zad.włas.gminy</t>
  </si>
  <si>
    <t xml:space="preserve">                  2. Subwencja ogólna</t>
  </si>
  <si>
    <t>2360</t>
  </si>
  <si>
    <t xml:space="preserve">    </t>
  </si>
  <si>
    <t>Wpływy ze zwrotów dotacji</t>
  </si>
  <si>
    <t>Dochody j.s.t. związ.z real.zad.zleconych</t>
  </si>
  <si>
    <t xml:space="preserve">Wpływy związ. z gromadz.śr.z opł.za korzyst.ze środow. </t>
  </si>
  <si>
    <t>Gospodarka ściekowa i ochrona wód</t>
  </si>
  <si>
    <t>0460</t>
  </si>
  <si>
    <t>Wpływy z opłaty eksploatacyjnej</t>
  </si>
  <si>
    <t xml:space="preserve">                            </t>
  </si>
  <si>
    <t>Zasiłki stałe</t>
  </si>
  <si>
    <t>2007</t>
  </si>
  <si>
    <t>URZĘDY NACZ.ORG.WŁADZY PAŃSTW.</t>
  </si>
  <si>
    <t xml:space="preserve">                    - na zadania własne bieżące</t>
  </si>
  <si>
    <t xml:space="preserve">                    - na zadania własne inwestycyjne</t>
  </si>
  <si>
    <t xml:space="preserve">A. Dochody majątkowe </t>
  </si>
  <si>
    <t>B. Dochody bieżące</t>
  </si>
  <si>
    <t>TURYSTYKA</t>
  </si>
  <si>
    <t>Ośrodki informacji turystycznej</t>
  </si>
  <si>
    <t>Dotac. cel. otrzym.z samorz.woj.na inwest. i zak.inwest.</t>
  </si>
  <si>
    <t>Dotacje celowe otrzym. z b.p. na realiz.zad.zlec.</t>
  </si>
  <si>
    <t>Dotacje celowe otrzym.z b.p. na real.zad.zlec.</t>
  </si>
  <si>
    <t>Dotacje celowe otrzym.z b.p.na realiz.zad.zlec.</t>
  </si>
  <si>
    <t>Gospodarka odpadami</t>
  </si>
  <si>
    <t>Usuwanie skutków klęsk zywiołowych</t>
  </si>
  <si>
    <t>Dotacje celowe otrzym.z b.p.na realiz.zad.własnych</t>
  </si>
  <si>
    <t>Ośrodki wsparcia</t>
  </si>
  <si>
    <t>Gimnazja</t>
  </si>
  <si>
    <t>KULTURA I OCHRONA DZIDZIC. NAROD.</t>
  </si>
  <si>
    <t>0770</t>
  </si>
  <si>
    <t>Wpływy z innych lokalnych opłat  na podst.odręb.ustaw</t>
  </si>
  <si>
    <t>Dotacje celowe z b.p. na real.zad.bieżących</t>
  </si>
  <si>
    <t>2700</t>
  </si>
  <si>
    <t>Środki na dofin.bież.zad.własnych pozysk.z inn. żródeł</t>
  </si>
  <si>
    <t xml:space="preserve">Dochody jst związ.z real.zadań z zakr.adm.rządowej </t>
  </si>
  <si>
    <t>Wpływy i wyd.związ. z gromadz.opłat produktowych</t>
  </si>
  <si>
    <t>0400</t>
  </si>
  <si>
    <t>Wpływy z opłaty produktowej</t>
  </si>
  <si>
    <t>Wpywy ze sprzedaży składników majatkowych</t>
  </si>
  <si>
    <t>0580</t>
  </si>
  <si>
    <t>Grzywny i kary od osób prawnych i innych jedn.org.</t>
  </si>
  <si>
    <t>Wpływy z najmu i dzierżawy składników majątkowych</t>
  </si>
  <si>
    <t>Dotacje celowe otrzym.z b.p. na realiz.zad.bieżących</t>
  </si>
  <si>
    <t>Oddziały przedszkolne w szk.podst.</t>
  </si>
  <si>
    <t>Dotacje celowe otrzy.z b.p.na inwest.i zakupy inwest.</t>
  </si>
  <si>
    <t>Zadania w zakr. przeciwdziałania przemocy w rodzinie</t>
  </si>
  <si>
    <t>Dotacje cel.z b.p. na zad.biez. realiz.na podst.poroz.</t>
  </si>
  <si>
    <t>2040</t>
  </si>
  <si>
    <t>Domy i osrodki kultury, świetlice i kluby</t>
  </si>
  <si>
    <t>6207</t>
  </si>
  <si>
    <t>Dot.cel.z b.p.na zad.bież.z zakr.opieki wychow.</t>
  </si>
  <si>
    <t>Wybory do Parlamentu Europejskiego</t>
  </si>
  <si>
    <t>Wpywy ze zwrotów dotacji</t>
  </si>
  <si>
    <t>2980</t>
  </si>
  <si>
    <t>Wpływy do rozliczenia</t>
  </si>
  <si>
    <t>Wpływy do wyjaśnienia</t>
  </si>
  <si>
    <t xml:space="preserve">Dowożenie uczniów </t>
  </si>
  <si>
    <t>Dodatki mieszkaniowe</t>
  </si>
  <si>
    <t>6290</t>
  </si>
  <si>
    <t>KULTURA FIZYCZNA I SPORT</t>
  </si>
  <si>
    <t>Obiekty sportowe</t>
  </si>
  <si>
    <t xml:space="preserve">za   rok    2014 </t>
  </si>
  <si>
    <t>0570</t>
  </si>
  <si>
    <t>2330</t>
  </si>
  <si>
    <t>Promocja jednostek samorządu terytorialnego</t>
  </si>
  <si>
    <t>Dotacje cel. otrzym od samorządu woj. na podst.poroz.</t>
  </si>
  <si>
    <t>Grzywny i kary od osób fizycznych</t>
  </si>
  <si>
    <t>Dotacje celowe otrzym.z b.p.na real.zad.zlec.gminie</t>
  </si>
  <si>
    <t>Wybory do rad gmin, powiatów sejmików woj., wójtów</t>
  </si>
  <si>
    <t>Odsetki od nietrmin.wpłat podatków i opłat</t>
  </si>
  <si>
    <t>0590</t>
  </si>
  <si>
    <t>Wpływy z opłat za koncesje i licencje</t>
  </si>
  <si>
    <t>6330</t>
  </si>
  <si>
    <t>Dotacje celowe otrzym.z b.p.na realiz.zad.bieżących</t>
  </si>
  <si>
    <t>Dotacje celowe otrzym.z b.p. na real.inwest.</t>
  </si>
  <si>
    <t>6339</t>
  </si>
  <si>
    <t>6620</t>
  </si>
  <si>
    <t>Dotacje cel.otrzym.z powiatu na podst.poroz.</t>
  </si>
  <si>
    <t>6630</t>
  </si>
  <si>
    <t>Muzea</t>
  </si>
  <si>
    <t>0960</t>
  </si>
  <si>
    <t>Otrzymane darowizny w postaci pieniężnej</t>
  </si>
  <si>
    <t>Piecki, dnia 27 lutego  2015 r.</t>
  </si>
  <si>
    <t>Zespoły ekonom-administr.szkół</t>
  </si>
  <si>
    <t>Dot.w ramach progr.fin.z udziałem środk. europ.</t>
  </si>
  <si>
    <t>Dot.cel.otrzym.z samorz.woj.na inwest.i zak.inwest.</t>
  </si>
  <si>
    <t xml:space="preserve"> 25 lutego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</si>
</sst>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000000"/>
    <numFmt numFmtId="168" formatCode="00\-000"/>
    <numFmt numFmtId="169" formatCode="0.0"/>
    <numFmt numFmtId="170" formatCode="#,##0.0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_ ;\-#,##0\ "/>
    <numFmt numFmtId="174" formatCode="_-* #,##0.0\ _z_ł_-;\-* #,##0.0\ _z_ł_-;_-* &quot;-&quot;?\ _z_ł_-;_-@_-"/>
    <numFmt numFmtId="175" formatCode="[$-415]d\ mmmm\ yyyy"/>
    <numFmt numFmtId="176" formatCode="0.0000"/>
    <numFmt numFmtId="177" formatCode="0.000"/>
  </numFmts>
  <fonts count="104">
    <font>
      <sz val="10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sz val="11"/>
      <name val="Arial CE"/>
      <family val="0"/>
    </font>
    <font>
      <u val="singleAccounting"/>
      <sz val="11"/>
      <name val="Arial CE"/>
      <family val="2"/>
    </font>
    <font>
      <b/>
      <sz val="12"/>
      <name val="Arial CE"/>
      <family val="0"/>
    </font>
    <font>
      <b/>
      <sz val="10"/>
      <name val="Times New Roman"/>
      <family val="1"/>
    </font>
    <font>
      <sz val="14"/>
      <name val="Arial CE"/>
      <family val="0"/>
    </font>
    <font>
      <b/>
      <u val="singleAccounting"/>
      <sz val="11"/>
      <name val="Times New Roman"/>
      <family val="1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=F/E%"/>
      <family val="0"/>
    </font>
    <font>
      <sz val="12"/>
      <name val="=F/E%"/>
      <family val="0"/>
    </font>
    <font>
      <b/>
      <sz val="12"/>
      <name val="=F/E%"/>
      <family val="0"/>
    </font>
    <font>
      <b/>
      <sz val="11"/>
      <name val="=F/E%"/>
      <family val="0"/>
    </font>
    <font>
      <sz val="11"/>
      <name val="Arial"/>
      <family val="2"/>
    </font>
    <font>
      <b/>
      <sz val="16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=F/E%"/>
      <family val="0"/>
    </font>
    <font>
      <b/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30"/>
      <name val="Arial CE"/>
      <family val="0"/>
    </font>
    <font>
      <sz val="12"/>
      <color indexed="30"/>
      <name val="Arial CE"/>
      <family val="0"/>
    </font>
    <font>
      <sz val="12"/>
      <color indexed="30"/>
      <name val="Times New Roman"/>
      <family val="1"/>
    </font>
    <font>
      <sz val="12"/>
      <color indexed="30"/>
      <name val="=F/E%"/>
      <family val="0"/>
    </font>
    <font>
      <b/>
      <i/>
      <sz val="10"/>
      <color indexed="30"/>
      <name val="Arial CE"/>
      <family val="0"/>
    </font>
    <font>
      <i/>
      <sz val="12"/>
      <color indexed="30"/>
      <name val="Arial CE"/>
      <family val="0"/>
    </font>
    <font>
      <b/>
      <i/>
      <sz val="10"/>
      <color indexed="56"/>
      <name val="Arial CE"/>
      <family val="0"/>
    </font>
    <font>
      <sz val="12"/>
      <color indexed="56"/>
      <name val="Arial CE"/>
      <family val="0"/>
    </font>
    <font>
      <sz val="12"/>
      <color indexed="56"/>
      <name val="=F/E%"/>
      <family val="0"/>
    </font>
    <font>
      <sz val="10"/>
      <color indexed="56"/>
      <name val="Arial CE"/>
      <family val="0"/>
    </font>
    <font>
      <sz val="10"/>
      <color indexed="56"/>
      <name val="=F/E%"/>
      <family val="0"/>
    </font>
    <font>
      <b/>
      <i/>
      <sz val="11"/>
      <color indexed="56"/>
      <name val="Times New Roman"/>
      <family val="1"/>
    </font>
    <font>
      <sz val="8"/>
      <color indexed="56"/>
      <name val="=F/E%"/>
      <family val="0"/>
    </font>
    <font>
      <sz val="11"/>
      <color indexed="56"/>
      <name val="Times New Roman"/>
      <family val="1"/>
    </font>
    <font>
      <sz val="12"/>
      <color indexed="56"/>
      <name val="Times New Roman"/>
      <family val="1"/>
    </font>
    <font>
      <b/>
      <sz val="12"/>
      <color indexed="56"/>
      <name val="Arial CE"/>
      <family val="0"/>
    </font>
    <font>
      <b/>
      <sz val="11"/>
      <color indexed="56"/>
      <name val="Times New Roman"/>
      <family val="1"/>
    </font>
    <font>
      <i/>
      <sz val="10"/>
      <color indexed="56"/>
      <name val="Arial CE"/>
      <family val="0"/>
    </font>
    <font>
      <b/>
      <sz val="10"/>
      <color indexed="56"/>
      <name val="Arial CE"/>
      <family val="0"/>
    </font>
    <font>
      <sz val="10"/>
      <color indexed="10"/>
      <name val="Arial CE"/>
      <family val="0"/>
    </font>
    <font>
      <sz val="11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70C0"/>
      <name val="Arial CE"/>
      <family val="0"/>
    </font>
    <font>
      <sz val="12"/>
      <color rgb="FF0070C0"/>
      <name val="Arial CE"/>
      <family val="0"/>
    </font>
    <font>
      <sz val="12"/>
      <color rgb="FF0070C0"/>
      <name val="Times New Roman"/>
      <family val="1"/>
    </font>
    <font>
      <sz val="12"/>
      <color rgb="FF0070C0"/>
      <name val="=F/E%"/>
      <family val="0"/>
    </font>
    <font>
      <b/>
      <i/>
      <sz val="10"/>
      <color rgb="FF0070C0"/>
      <name val="Arial CE"/>
      <family val="0"/>
    </font>
    <font>
      <i/>
      <sz val="12"/>
      <color rgb="FF0070C0"/>
      <name val="Arial CE"/>
      <family val="0"/>
    </font>
    <font>
      <b/>
      <i/>
      <sz val="10"/>
      <color theme="3"/>
      <name val="Arial CE"/>
      <family val="0"/>
    </font>
    <font>
      <sz val="12"/>
      <color theme="3"/>
      <name val="Arial CE"/>
      <family val="0"/>
    </font>
    <font>
      <sz val="12"/>
      <color theme="3"/>
      <name val="=F/E%"/>
      <family val="0"/>
    </font>
    <font>
      <sz val="10"/>
      <color theme="3"/>
      <name val="Arial CE"/>
      <family val="0"/>
    </font>
    <font>
      <sz val="10"/>
      <color theme="3"/>
      <name val="=F/E%"/>
      <family val="0"/>
    </font>
    <font>
      <b/>
      <i/>
      <sz val="11"/>
      <color theme="3"/>
      <name val="Times New Roman"/>
      <family val="1"/>
    </font>
    <font>
      <sz val="8"/>
      <color theme="3"/>
      <name val="=F/E%"/>
      <family val="0"/>
    </font>
    <font>
      <sz val="10"/>
      <color rgb="FF002060"/>
      <name val="Arial CE"/>
      <family val="0"/>
    </font>
    <font>
      <sz val="11"/>
      <color theme="3"/>
      <name val="Times New Roman"/>
      <family val="1"/>
    </font>
    <font>
      <sz val="12"/>
      <color theme="3"/>
      <name val="Times New Roman"/>
      <family val="1"/>
    </font>
    <font>
      <b/>
      <sz val="12"/>
      <color theme="3"/>
      <name val="Arial CE"/>
      <family val="0"/>
    </font>
    <font>
      <b/>
      <sz val="11"/>
      <color theme="3"/>
      <name val="Times New Roman"/>
      <family val="1"/>
    </font>
    <font>
      <i/>
      <sz val="10"/>
      <color theme="3"/>
      <name val="Arial CE"/>
      <family val="0"/>
    </font>
    <font>
      <b/>
      <sz val="10"/>
      <color theme="3"/>
      <name val="Arial CE"/>
      <family val="0"/>
    </font>
    <font>
      <sz val="10"/>
      <color rgb="FFFF0000"/>
      <name val="Arial CE"/>
      <family val="0"/>
    </font>
    <font>
      <sz val="11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27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41" fontId="5" fillId="0" borderId="10" xfId="0" applyNumberFormat="1" applyFont="1" applyBorder="1" applyAlignment="1">
      <alignment horizontal="center" vertical="top" wrapText="1"/>
    </xf>
    <xf numFmtId="41" fontId="5" fillId="0" borderId="0" xfId="0" applyNumberFormat="1" applyFont="1" applyBorder="1" applyAlignment="1">
      <alignment horizontal="center" vertical="top" wrapText="1"/>
    </xf>
    <xf numFmtId="41" fontId="5" fillId="0" borderId="10" xfId="0" applyNumberFormat="1" applyFont="1" applyBorder="1" applyAlignment="1">
      <alignment horizontal="center" vertical="justify" wrapText="1"/>
    </xf>
    <xf numFmtId="41" fontId="5" fillId="0" borderId="10" xfId="0" applyNumberFormat="1" applyFont="1" applyBorder="1" applyAlignment="1">
      <alignment horizontal="center" vertical="center" wrapText="1"/>
    </xf>
    <xf numFmtId="44" fontId="9" fillId="0" borderId="0" xfId="0" applyNumberFormat="1" applyFont="1" applyAlignment="1">
      <alignment/>
    </xf>
    <xf numFmtId="41" fontId="5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1" fontId="5" fillId="0" borderId="14" xfId="0" applyNumberFormat="1" applyFont="1" applyBorder="1" applyAlignment="1">
      <alignment horizontal="center" vertical="top" wrapText="1"/>
    </xf>
    <xf numFmtId="44" fontId="0" fillId="0" borderId="0" xfId="0" applyNumberFormat="1" applyAlignment="1">
      <alignment horizontal="left"/>
    </xf>
    <xf numFmtId="44" fontId="7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1" fontId="5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41" fontId="5" fillId="0" borderId="13" xfId="0" applyNumberFormat="1" applyFont="1" applyBorder="1" applyAlignment="1">
      <alignment horizontal="center" vertical="top" wrapText="1"/>
    </xf>
    <xf numFmtId="41" fontId="5" fillId="0" borderId="15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41" fontId="3" fillId="0" borderId="10" xfId="0" applyNumberFormat="1" applyFont="1" applyBorder="1" applyAlignment="1">
      <alignment horizontal="center" vertical="top" wrapText="1"/>
    </xf>
    <xf numFmtId="41" fontId="13" fillId="0" borderId="10" xfId="0" applyNumberFormat="1" applyFont="1" applyBorder="1" applyAlignment="1">
      <alignment horizontal="center" vertical="justify" wrapText="1"/>
    </xf>
    <xf numFmtId="41" fontId="3" fillId="0" borderId="0" xfId="0" applyNumberFormat="1" applyFont="1" applyBorder="1" applyAlignment="1">
      <alignment horizontal="center" vertical="top" wrapText="1"/>
    </xf>
    <xf numFmtId="41" fontId="3" fillId="0" borderId="12" xfId="0" applyNumberFormat="1" applyFont="1" applyBorder="1" applyAlignment="1">
      <alignment horizontal="center" vertical="top" wrapText="1"/>
    </xf>
    <xf numFmtId="41" fontId="3" fillId="0" borderId="16" xfId="0" applyNumberFormat="1" applyFont="1" applyBorder="1" applyAlignment="1">
      <alignment horizontal="center" vertical="top" wrapText="1"/>
    </xf>
    <xf numFmtId="4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5" fillId="0" borderId="18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vertical="center" wrapText="1"/>
    </xf>
    <xf numFmtId="49" fontId="3" fillId="0" borderId="20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vertical="center" wrapText="1"/>
    </xf>
    <xf numFmtId="41" fontId="5" fillId="0" borderId="0" xfId="0" applyNumberFormat="1" applyFont="1" applyBorder="1" applyAlignment="1">
      <alignment horizontal="center" vertical="top" wrapText="1"/>
    </xf>
    <xf numFmtId="41" fontId="5" fillId="0" borderId="10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top" wrapText="1"/>
    </xf>
    <xf numFmtId="49" fontId="15" fillId="0" borderId="22" xfId="0" applyNumberFormat="1" applyFont="1" applyBorder="1" applyAlignment="1">
      <alignment horizontal="center" vertical="top" wrapText="1"/>
    </xf>
    <xf numFmtId="0" fontId="20" fillId="0" borderId="0" xfId="0" applyFont="1" applyAlignment="1">
      <alignment/>
    </xf>
    <xf numFmtId="44" fontId="2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41" fontId="3" fillId="0" borderId="13" xfId="0" applyNumberFormat="1" applyFont="1" applyBorder="1" applyAlignment="1">
      <alignment horizontal="center" vertical="top" wrapText="1"/>
    </xf>
    <xf numFmtId="41" fontId="5" fillId="0" borderId="12" xfId="0" applyNumberFormat="1" applyFont="1" applyBorder="1" applyAlignment="1">
      <alignment horizontal="center" vertical="top" wrapText="1"/>
    </xf>
    <xf numFmtId="41" fontId="5" fillId="0" borderId="19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top" wrapText="1"/>
    </xf>
    <xf numFmtId="41" fontId="3" fillId="0" borderId="15" xfId="0" applyNumberFormat="1" applyFont="1" applyBorder="1" applyAlignment="1">
      <alignment horizontal="center" vertical="top" wrapText="1"/>
    </xf>
    <xf numFmtId="41" fontId="3" fillId="0" borderId="0" xfId="0" applyNumberFormat="1" applyFont="1" applyBorder="1" applyAlignment="1">
      <alignment horizontal="center" vertical="top" wrapText="1"/>
    </xf>
    <xf numFmtId="41" fontId="3" fillId="0" borderId="12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1" fontId="5" fillId="0" borderId="17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top" wrapText="1"/>
    </xf>
    <xf numFmtId="41" fontId="5" fillId="0" borderId="22" xfId="0" applyNumberFormat="1" applyFont="1" applyBorder="1" applyAlignment="1">
      <alignment horizontal="center" vertical="top" wrapText="1"/>
    </xf>
    <xf numFmtId="41" fontId="5" fillId="0" borderId="14" xfId="0" applyNumberFormat="1" applyFont="1" applyBorder="1" applyAlignment="1">
      <alignment horizontal="center" vertical="top" wrapText="1"/>
    </xf>
    <xf numFmtId="41" fontId="5" fillId="0" borderId="14" xfId="0" applyNumberFormat="1" applyFont="1" applyBorder="1" applyAlignment="1">
      <alignment horizontal="center" vertical="center" wrapText="1"/>
    </xf>
    <xf numFmtId="41" fontId="5" fillId="0" borderId="1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69" fontId="16" fillId="0" borderId="12" xfId="0" applyNumberFormat="1" applyFont="1" applyBorder="1" applyAlignment="1">
      <alignment horizontal="right" vertical="top" wrapText="1"/>
    </xf>
    <xf numFmtId="169" fontId="16" fillId="0" borderId="12" xfId="0" applyNumberFormat="1" applyFont="1" applyBorder="1" applyAlignment="1">
      <alignment horizontal="right" vertical="center" wrapText="1"/>
    </xf>
    <xf numFmtId="169" fontId="16" fillId="0" borderId="10" xfId="0" applyNumberFormat="1" applyFont="1" applyBorder="1" applyAlignment="1">
      <alignment horizontal="right" vertical="top" wrapText="1"/>
    </xf>
    <xf numFmtId="169" fontId="16" fillId="0" borderId="10" xfId="0" applyNumberFormat="1" applyFont="1" applyBorder="1" applyAlignment="1">
      <alignment horizontal="right" vertical="center" wrapText="1"/>
    </xf>
    <xf numFmtId="169" fontId="16" fillId="0" borderId="15" xfId="0" applyNumberFormat="1" applyFont="1" applyBorder="1" applyAlignment="1">
      <alignment horizontal="right" vertical="top" wrapText="1"/>
    </xf>
    <xf numFmtId="169" fontId="16" fillId="0" borderId="14" xfId="0" applyNumberFormat="1" applyFont="1" applyBorder="1" applyAlignment="1">
      <alignment horizontal="right" vertical="top" wrapText="1"/>
    </xf>
    <xf numFmtId="169" fontId="16" fillId="33" borderId="15" xfId="0" applyNumberFormat="1" applyFont="1" applyFill="1" applyBorder="1" applyAlignment="1">
      <alignment horizontal="right" vertical="top" wrapText="1"/>
    </xf>
    <xf numFmtId="41" fontId="3" fillId="33" borderId="15" xfId="0" applyNumberFormat="1" applyFont="1" applyFill="1" applyBorder="1" applyAlignment="1">
      <alignment horizontal="center" vertical="top" wrapText="1"/>
    </xf>
    <xf numFmtId="41" fontId="5" fillId="33" borderId="15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left" vertical="top" wrapText="1"/>
    </xf>
    <xf numFmtId="49" fontId="5" fillId="33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5" fillId="0" borderId="21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1" fontId="3" fillId="0" borderId="21" xfId="0" applyNumberFormat="1" applyFont="1" applyBorder="1" applyAlignment="1">
      <alignment horizontal="center" vertical="top" wrapText="1"/>
    </xf>
    <xf numFmtId="0" fontId="8" fillId="34" borderId="0" xfId="0" applyFont="1" applyFill="1" applyAlignment="1">
      <alignment/>
    </xf>
    <xf numFmtId="41" fontId="3" fillId="0" borderId="10" xfId="0" applyNumberFormat="1" applyFont="1" applyBorder="1" applyAlignment="1">
      <alignment horizontal="center" vertical="top" wrapText="1"/>
    </xf>
    <xf numFmtId="169" fontId="16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1" fontId="5" fillId="0" borderId="11" xfId="0" applyNumberFormat="1" applyFont="1" applyBorder="1" applyAlignment="1">
      <alignment horizontal="center" vertical="top" wrapText="1"/>
    </xf>
    <xf numFmtId="41" fontId="5" fillId="0" borderId="13" xfId="0" applyNumberFormat="1" applyFont="1" applyBorder="1" applyAlignment="1">
      <alignment horizontal="center" vertical="top" wrapText="1"/>
    </xf>
    <xf numFmtId="0" fontId="3" fillId="35" borderId="25" xfId="0" applyFont="1" applyFill="1" applyBorder="1" applyAlignment="1">
      <alignment horizontal="center" vertical="top" wrapText="1"/>
    </xf>
    <xf numFmtId="41" fontId="3" fillId="35" borderId="25" xfId="0" applyNumberFormat="1" applyFont="1" applyFill="1" applyBorder="1" applyAlignment="1">
      <alignment horizontal="center" vertical="top" wrapText="1"/>
    </xf>
    <xf numFmtId="169" fontId="19" fillId="35" borderId="26" xfId="0" applyNumberFormat="1" applyFont="1" applyFill="1" applyBorder="1" applyAlignment="1">
      <alignment horizontal="right" vertical="top" wrapText="1"/>
    </xf>
    <xf numFmtId="49" fontId="5" fillId="35" borderId="25" xfId="0" applyNumberFormat="1" applyFont="1" applyFill="1" applyBorder="1" applyAlignment="1">
      <alignment horizontal="center" vertical="top" wrapText="1"/>
    </xf>
    <xf numFmtId="0" fontId="2" fillId="35" borderId="25" xfId="0" applyFont="1" applyFill="1" applyBorder="1" applyAlignment="1">
      <alignment horizontal="center" vertical="top" wrapText="1"/>
    </xf>
    <xf numFmtId="0" fontId="2" fillId="35" borderId="26" xfId="0" applyFont="1" applyFill="1" applyBorder="1" applyAlignment="1">
      <alignment horizontal="center" vertical="top" wrapText="1"/>
    </xf>
    <xf numFmtId="49" fontId="4" fillId="35" borderId="26" xfId="0" applyNumberFormat="1" applyFont="1" applyFill="1" applyBorder="1" applyAlignment="1">
      <alignment horizontal="center" vertical="top" wrapText="1"/>
    </xf>
    <xf numFmtId="0" fontId="2" fillId="35" borderId="27" xfId="0" applyFont="1" applyFill="1" applyBorder="1" applyAlignment="1">
      <alignment horizontal="left" vertical="top" wrapText="1"/>
    </xf>
    <xf numFmtId="41" fontId="2" fillId="35" borderId="27" xfId="0" applyNumberFormat="1" applyFont="1" applyFill="1" applyBorder="1" applyAlignment="1">
      <alignment horizontal="center" vertical="top" wrapText="1"/>
    </xf>
    <xf numFmtId="41" fontId="2" fillId="35" borderId="26" xfId="0" applyNumberFormat="1" applyFont="1" applyFill="1" applyBorder="1" applyAlignment="1">
      <alignment horizontal="center" vertical="top" wrapText="1"/>
    </xf>
    <xf numFmtId="0" fontId="2" fillId="35" borderId="25" xfId="0" applyFont="1" applyFill="1" applyBorder="1" applyAlignment="1">
      <alignment horizontal="center" vertical="top" wrapText="1"/>
    </xf>
    <xf numFmtId="0" fontId="15" fillId="35" borderId="25" xfId="0" applyFont="1" applyFill="1" applyBorder="1" applyAlignment="1">
      <alignment horizontal="center" vertical="top" wrapText="1"/>
    </xf>
    <xf numFmtId="0" fontId="3" fillId="35" borderId="26" xfId="0" applyFont="1" applyFill="1" applyBorder="1" applyAlignment="1">
      <alignment horizontal="left" vertical="top" wrapText="1"/>
    </xf>
    <xf numFmtId="41" fontId="3" fillId="35" borderId="25" xfId="0" applyNumberFormat="1" applyFont="1" applyFill="1" applyBorder="1" applyAlignment="1">
      <alignment horizontal="center" vertical="top" wrapText="1"/>
    </xf>
    <xf numFmtId="169" fontId="19" fillId="35" borderId="25" xfId="0" applyNumberFormat="1" applyFont="1" applyFill="1" applyBorder="1" applyAlignment="1">
      <alignment horizontal="right" vertical="top" wrapText="1"/>
    </xf>
    <xf numFmtId="0" fontId="2" fillId="35" borderId="28" xfId="0" applyFont="1" applyFill="1" applyBorder="1" applyAlignment="1">
      <alignment horizontal="center" vertical="top" wrapText="1"/>
    </xf>
    <xf numFmtId="0" fontId="2" fillId="35" borderId="27" xfId="0" applyFont="1" applyFill="1" applyBorder="1" applyAlignment="1">
      <alignment horizontal="center" vertical="top" wrapText="1"/>
    </xf>
    <xf numFmtId="49" fontId="4" fillId="35" borderId="27" xfId="0" applyNumberFormat="1" applyFont="1" applyFill="1" applyBorder="1" applyAlignment="1">
      <alignment horizontal="center" vertical="top" wrapText="1"/>
    </xf>
    <xf numFmtId="169" fontId="18" fillId="35" borderId="25" xfId="0" applyNumberFormat="1" applyFont="1" applyFill="1" applyBorder="1" applyAlignment="1">
      <alignment horizontal="right" vertical="top" wrapText="1"/>
    </xf>
    <xf numFmtId="49" fontId="4" fillId="35" borderId="25" xfId="0" applyNumberFormat="1" applyFont="1" applyFill="1" applyBorder="1" applyAlignment="1">
      <alignment horizontal="center" vertical="top" wrapText="1"/>
    </xf>
    <xf numFmtId="0" fontId="2" fillId="35" borderId="25" xfId="0" applyFont="1" applyFill="1" applyBorder="1" applyAlignment="1">
      <alignment horizontal="left" vertical="top" wrapText="1"/>
    </xf>
    <xf numFmtId="41" fontId="2" fillId="35" borderId="25" xfId="0" applyNumberFormat="1" applyFont="1" applyFill="1" applyBorder="1" applyAlignment="1">
      <alignment horizontal="center" vertical="top" wrapText="1"/>
    </xf>
    <xf numFmtId="169" fontId="18" fillId="35" borderId="26" xfId="0" applyNumberFormat="1" applyFont="1" applyFill="1" applyBorder="1" applyAlignment="1">
      <alignment horizontal="right" vertical="top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left" vertical="center" wrapText="1"/>
    </xf>
    <xf numFmtId="41" fontId="2" fillId="35" borderId="27" xfId="0" applyNumberFormat="1" applyFont="1" applyFill="1" applyBorder="1" applyAlignment="1">
      <alignment horizontal="center" vertical="center" wrapText="1"/>
    </xf>
    <xf numFmtId="169" fontId="18" fillId="35" borderId="26" xfId="0" applyNumberFormat="1" applyFont="1" applyFill="1" applyBorder="1" applyAlignment="1">
      <alignment horizontal="right" vertical="center" wrapText="1"/>
    </xf>
    <xf numFmtId="0" fontId="2" fillId="35" borderId="29" xfId="0" applyFont="1" applyFill="1" applyBorder="1" applyAlignment="1">
      <alignment horizontal="left" vertical="center" shrinkToFit="1"/>
    </xf>
    <xf numFmtId="0" fontId="2" fillId="35" borderId="30" xfId="0" applyFont="1" applyFill="1" applyBorder="1" applyAlignment="1">
      <alignment horizontal="left" vertical="center" shrinkToFit="1"/>
    </xf>
    <xf numFmtId="0" fontId="4" fillId="35" borderId="27" xfId="0" applyFont="1" applyFill="1" applyBorder="1" applyAlignment="1">
      <alignment horizontal="center" vertical="top" wrapText="1"/>
    </xf>
    <xf numFmtId="41" fontId="2" fillId="35" borderId="31" xfId="0" applyNumberFormat="1" applyFont="1" applyFill="1" applyBorder="1" applyAlignment="1">
      <alignment horizontal="center" vertical="top" wrapText="1"/>
    </xf>
    <xf numFmtId="169" fontId="16" fillId="35" borderId="25" xfId="0" applyNumberFormat="1" applyFont="1" applyFill="1" applyBorder="1" applyAlignment="1">
      <alignment horizontal="right" vertical="top" wrapText="1"/>
    </xf>
    <xf numFmtId="0" fontId="4" fillId="35" borderId="25" xfId="0" applyFont="1" applyFill="1" applyBorder="1" applyAlignment="1">
      <alignment horizontal="center" vertical="top" wrapText="1"/>
    </xf>
    <xf numFmtId="49" fontId="2" fillId="35" borderId="25" xfId="0" applyNumberFormat="1" applyFont="1" applyFill="1" applyBorder="1" applyAlignment="1">
      <alignment horizontal="center" vertical="top" wrapText="1"/>
    </xf>
    <xf numFmtId="49" fontId="2" fillId="35" borderId="32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top" wrapText="1"/>
    </xf>
    <xf numFmtId="41" fontId="2" fillId="35" borderId="10" xfId="0" applyNumberFormat="1" applyFont="1" applyFill="1" applyBorder="1" applyAlignment="1">
      <alignment horizontal="center" vertical="top" wrapText="1"/>
    </xf>
    <xf numFmtId="41" fontId="2" fillId="35" borderId="30" xfId="0" applyNumberFormat="1" applyFont="1" applyFill="1" applyBorder="1" applyAlignment="1">
      <alignment horizontal="center" vertical="top" wrapText="1"/>
    </xf>
    <xf numFmtId="169" fontId="18" fillId="35" borderId="30" xfId="0" applyNumberFormat="1" applyFont="1" applyFill="1" applyBorder="1" applyAlignment="1">
      <alignment horizontal="right" vertical="top" wrapText="1"/>
    </xf>
    <xf numFmtId="0" fontId="2" fillId="35" borderId="33" xfId="0" applyFont="1" applyFill="1" applyBorder="1" applyAlignment="1">
      <alignment horizontal="left" vertical="top" wrapText="1"/>
    </xf>
    <xf numFmtId="41" fontId="3" fillId="35" borderId="33" xfId="0" applyNumberFormat="1" applyFont="1" applyFill="1" applyBorder="1" applyAlignment="1">
      <alignment horizontal="center" vertical="top" wrapText="1"/>
    </xf>
    <xf numFmtId="41" fontId="3" fillId="0" borderId="11" xfId="0" applyNumberFormat="1" applyFont="1" applyBorder="1" applyAlignment="1">
      <alignment horizontal="center" vertical="top" wrapText="1"/>
    </xf>
    <xf numFmtId="169" fontId="16" fillId="0" borderId="16" xfId="0" applyNumberFormat="1" applyFont="1" applyBorder="1" applyAlignment="1">
      <alignment horizontal="right" vertical="top" wrapText="1"/>
    </xf>
    <xf numFmtId="49" fontId="5" fillId="33" borderId="19" xfId="0" applyNumberFormat="1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left" vertical="top" wrapText="1"/>
    </xf>
    <xf numFmtId="41" fontId="5" fillId="33" borderId="19" xfId="0" applyNumberFormat="1" applyFont="1" applyFill="1" applyBorder="1" applyAlignment="1">
      <alignment horizontal="center" vertical="top" wrapText="1"/>
    </xf>
    <xf numFmtId="169" fontId="16" fillId="33" borderId="19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0" fontId="3" fillId="35" borderId="25" xfId="0" applyFont="1" applyFill="1" applyBorder="1" applyAlignment="1">
      <alignment horizontal="center" vertical="top" wrapText="1"/>
    </xf>
    <xf numFmtId="0" fontId="3" fillId="35" borderId="26" xfId="0" applyFont="1" applyFill="1" applyBorder="1" applyAlignment="1">
      <alignment horizontal="center" vertical="top" wrapText="1"/>
    </xf>
    <xf numFmtId="49" fontId="5" fillId="35" borderId="26" xfId="0" applyNumberFormat="1" applyFont="1" applyFill="1" applyBorder="1" applyAlignment="1">
      <alignment horizontal="center" vertical="top" wrapText="1"/>
    </xf>
    <xf numFmtId="0" fontId="3" fillId="35" borderId="26" xfId="0" applyFont="1" applyFill="1" applyBorder="1" applyAlignment="1">
      <alignment horizontal="left" vertical="top" wrapText="1"/>
    </xf>
    <xf numFmtId="41" fontId="3" fillId="35" borderId="26" xfId="0" applyNumberFormat="1" applyFont="1" applyFill="1" applyBorder="1" applyAlignment="1">
      <alignment horizontal="center" vertical="top" wrapText="1"/>
    </xf>
    <xf numFmtId="169" fontId="16" fillId="35" borderId="26" xfId="0" applyNumberFormat="1" applyFont="1" applyFill="1" applyBorder="1" applyAlignment="1">
      <alignment horizontal="right" vertical="top" wrapText="1"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22" xfId="0" applyFont="1" applyBorder="1" applyAlignment="1">
      <alignment horizontal="center"/>
    </xf>
    <xf numFmtId="0" fontId="82" fillId="0" borderId="34" xfId="0" applyFont="1" applyBorder="1" applyAlignment="1">
      <alignment horizontal="center"/>
    </xf>
    <xf numFmtId="0" fontId="83" fillId="0" borderId="34" xfId="0" applyFont="1" applyBorder="1" applyAlignment="1">
      <alignment horizontal="center"/>
    </xf>
    <xf numFmtId="0" fontId="83" fillId="0" borderId="34" xfId="0" applyFont="1" applyBorder="1" applyAlignment="1">
      <alignment/>
    </xf>
    <xf numFmtId="0" fontId="83" fillId="0" borderId="14" xfId="0" applyFont="1" applyBorder="1" applyAlignment="1">
      <alignment/>
    </xf>
    <xf numFmtId="0" fontId="85" fillId="0" borderId="14" xfId="0" applyFont="1" applyBorder="1" applyAlignment="1">
      <alignment horizontal="right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/>
    </xf>
    <xf numFmtId="0" fontId="85" fillId="0" borderId="0" xfId="0" applyFont="1" applyBorder="1" applyAlignment="1">
      <alignment horizontal="right"/>
    </xf>
    <xf numFmtId="0" fontId="84" fillId="0" borderId="0" xfId="0" applyFont="1" applyAlignment="1">
      <alignment horizont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0" fontId="85" fillId="0" borderId="0" xfId="0" applyFont="1" applyAlignment="1">
      <alignment horizontal="right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6" fillId="0" borderId="0" xfId="0" applyFont="1" applyAlignment="1">
      <alignment/>
    </xf>
    <xf numFmtId="0" fontId="82" fillId="0" borderId="0" xfId="0" applyFont="1" applyAlignment="1">
      <alignment horizontal="center"/>
    </xf>
    <xf numFmtId="0" fontId="88" fillId="0" borderId="35" xfId="0" applyFont="1" applyBorder="1" applyAlignment="1">
      <alignment/>
    </xf>
    <xf numFmtId="0" fontId="89" fillId="0" borderId="16" xfId="0" applyFont="1" applyBorder="1" applyAlignment="1">
      <alignment/>
    </xf>
    <xf numFmtId="0" fontId="89" fillId="0" borderId="35" xfId="0" applyFont="1" applyBorder="1" applyAlignment="1">
      <alignment horizontal="center"/>
    </xf>
    <xf numFmtId="0" fontId="90" fillId="0" borderId="16" xfId="0" applyFont="1" applyBorder="1" applyAlignment="1">
      <alignment horizontal="center"/>
    </xf>
    <xf numFmtId="0" fontId="88" fillId="0" borderId="0" xfId="0" applyFont="1" applyBorder="1" applyAlignment="1">
      <alignment horizontal="left"/>
    </xf>
    <xf numFmtId="3" fontId="91" fillId="0" borderId="12" xfId="0" applyNumberFormat="1" applyFont="1" applyBorder="1" applyAlignment="1">
      <alignment horizontal="center"/>
    </xf>
    <xf numFmtId="3" fontId="91" fillId="0" borderId="0" xfId="0" applyNumberFormat="1" applyFont="1" applyBorder="1" applyAlignment="1">
      <alignment horizontal="center"/>
    </xf>
    <xf numFmtId="169" fontId="92" fillId="0" borderId="12" xfId="0" applyNumberFormat="1" applyFont="1" applyBorder="1" applyAlignment="1">
      <alignment horizontal="center"/>
    </xf>
    <xf numFmtId="44" fontId="93" fillId="0" borderId="0" xfId="0" applyNumberFormat="1" applyFont="1" applyBorder="1" applyAlignment="1">
      <alignment/>
    </xf>
    <xf numFmtId="174" fontId="94" fillId="0" borderId="12" xfId="0" applyNumberFormat="1" applyFont="1" applyBorder="1" applyAlignment="1">
      <alignment horizontal="center"/>
    </xf>
    <xf numFmtId="49" fontId="93" fillId="0" borderId="0" xfId="0" applyNumberFormat="1" applyFont="1" applyBorder="1" applyAlignment="1">
      <alignment horizontal="left"/>
    </xf>
    <xf numFmtId="49" fontId="93" fillId="0" borderId="34" xfId="0" applyNumberFormat="1" applyFont="1" applyBorder="1" applyAlignment="1">
      <alignment horizontal="center"/>
    </xf>
    <xf numFmtId="174" fontId="94" fillId="0" borderId="14" xfId="0" applyNumberFormat="1" applyFont="1" applyBorder="1" applyAlignment="1">
      <alignment horizontal="center"/>
    </xf>
    <xf numFmtId="44" fontId="26" fillId="0" borderId="0" xfId="0" applyNumberFormat="1" applyFont="1" applyAlignment="1">
      <alignment horizontal="left"/>
    </xf>
    <xf numFmtId="49" fontId="5" fillId="0" borderId="36" xfId="0" applyNumberFormat="1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41" fontId="3" fillId="0" borderId="10" xfId="0" applyNumberFormat="1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/>
    </xf>
    <xf numFmtId="41" fontId="8" fillId="0" borderId="0" xfId="0" applyNumberFormat="1" applyFont="1" applyAlignment="1">
      <alignment/>
    </xf>
    <xf numFmtId="169" fontId="16" fillId="0" borderId="27" xfId="0" applyNumberFormat="1" applyFont="1" applyBorder="1" applyAlignment="1">
      <alignment horizontal="right" vertical="top" wrapText="1"/>
    </xf>
    <xf numFmtId="41" fontId="5" fillId="0" borderId="15" xfId="0" applyNumberFormat="1" applyFont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0" fillId="35" borderId="26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left" vertical="top" wrapText="1"/>
    </xf>
    <xf numFmtId="41" fontId="2" fillId="34" borderId="15" xfId="0" applyNumberFormat="1" applyFont="1" applyFill="1" applyBorder="1" applyAlignment="1">
      <alignment horizontal="center" vertical="top" wrapText="1"/>
    </xf>
    <xf numFmtId="41" fontId="4" fillId="34" borderId="15" xfId="0" applyNumberFormat="1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"/>
    </xf>
    <xf numFmtId="41" fontId="4" fillId="34" borderId="19" xfId="0" applyNumberFormat="1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left" vertical="top" wrapText="1"/>
    </xf>
    <xf numFmtId="44" fontId="95" fillId="0" borderId="0" xfId="0" applyNumberFormat="1" applyFont="1" applyAlignment="1">
      <alignment horizontal="left"/>
    </xf>
    <xf numFmtId="41" fontId="96" fillId="0" borderId="14" xfId="0" applyNumberFormat="1" applyFont="1" applyBorder="1" applyAlignment="1">
      <alignment horizontal="right"/>
    </xf>
    <xf numFmtId="0" fontId="91" fillId="0" borderId="0" xfId="0" applyFont="1" applyAlignment="1">
      <alignment/>
    </xf>
    <xf numFmtId="41" fontId="96" fillId="0" borderId="12" xfId="0" applyNumberFormat="1" applyFont="1" applyBorder="1" applyAlignment="1">
      <alignment horizontal="right"/>
    </xf>
    <xf numFmtId="0" fontId="97" fillId="0" borderId="20" xfId="0" applyFont="1" applyBorder="1" applyAlignment="1">
      <alignment horizontal="center"/>
    </xf>
    <xf numFmtId="0" fontId="98" fillId="0" borderId="35" xfId="0" applyFont="1" applyBorder="1" applyAlignment="1">
      <alignment horizontal="center"/>
    </xf>
    <xf numFmtId="0" fontId="97" fillId="0" borderId="11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44" fontId="97" fillId="0" borderId="11" xfId="0" applyNumberFormat="1" applyFont="1" applyBorder="1" applyAlignment="1">
      <alignment horizontal="left"/>
    </xf>
    <xf numFmtId="44" fontId="99" fillId="0" borderId="0" xfId="0" applyNumberFormat="1" applyFont="1" applyBorder="1" applyAlignment="1">
      <alignment horizontal="left"/>
    </xf>
    <xf numFmtId="44" fontId="96" fillId="0" borderId="0" xfId="0" applyNumberFormat="1" applyFont="1" applyBorder="1" applyAlignment="1">
      <alignment horizontal="left"/>
    </xf>
    <xf numFmtId="44" fontId="100" fillId="0" borderId="11" xfId="0" applyNumberFormat="1" applyFont="1" applyBorder="1" applyAlignment="1">
      <alignment horizontal="left"/>
    </xf>
    <xf numFmtId="44" fontId="88" fillId="0" borderId="0" xfId="0" applyNumberFormat="1" applyFont="1" applyBorder="1" applyAlignment="1">
      <alignment horizontal="left"/>
    </xf>
    <xf numFmtId="44" fontId="97" fillId="0" borderId="0" xfId="0" applyNumberFormat="1" applyFont="1" applyBorder="1" applyAlignment="1">
      <alignment horizontal="left"/>
    </xf>
    <xf numFmtId="0" fontId="91" fillId="0" borderId="11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97" fillId="0" borderId="22" xfId="0" applyFont="1" applyBorder="1" applyAlignment="1">
      <alignment horizontal="center"/>
    </xf>
    <xf numFmtId="0" fontId="98" fillId="0" borderId="34" xfId="0" applyFont="1" applyBorder="1" applyAlignment="1">
      <alignment horizontal="center"/>
    </xf>
    <xf numFmtId="0" fontId="89" fillId="0" borderId="34" xfId="0" applyFont="1" applyBorder="1" applyAlignment="1">
      <alignment horizontal="center"/>
    </xf>
    <xf numFmtId="0" fontId="3" fillId="33" borderId="19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8" fillId="34" borderId="15" xfId="0" applyFont="1" applyFill="1" applyBorder="1" applyAlignment="1">
      <alignment horizontal="center"/>
    </xf>
    <xf numFmtId="0" fontId="8" fillId="0" borderId="31" xfId="0" applyFont="1" applyBorder="1" applyAlignment="1">
      <alignment/>
    </xf>
    <xf numFmtId="49" fontId="3" fillId="35" borderId="26" xfId="0" applyNumberFormat="1" applyFont="1" applyFill="1" applyBorder="1" applyAlignment="1">
      <alignment horizontal="center" vertical="top" wrapText="1"/>
    </xf>
    <xf numFmtId="169" fontId="16" fillId="33" borderId="16" xfId="0" applyNumberFormat="1" applyFont="1" applyFill="1" applyBorder="1" applyAlignment="1">
      <alignment horizontal="right" vertical="top" wrapText="1"/>
    </xf>
    <xf numFmtId="0" fontId="3" fillId="35" borderId="16" xfId="0" applyFont="1" applyFill="1" applyBorder="1" applyAlignment="1">
      <alignment horizontal="center" vertical="top" wrapText="1"/>
    </xf>
    <xf numFmtId="49" fontId="5" fillId="35" borderId="16" xfId="0" applyNumberFormat="1" applyFont="1" applyFill="1" applyBorder="1" applyAlignment="1">
      <alignment horizontal="center" vertical="top" wrapText="1"/>
    </xf>
    <xf numFmtId="0" fontId="3" fillId="35" borderId="35" xfId="0" applyFont="1" applyFill="1" applyBorder="1" applyAlignment="1">
      <alignment horizontal="left" vertical="top" wrapText="1"/>
    </xf>
    <xf numFmtId="41" fontId="3" fillId="35" borderId="16" xfId="0" applyNumberFormat="1" applyFont="1" applyFill="1" applyBorder="1" applyAlignment="1">
      <alignment horizontal="center" vertical="top" wrapText="1"/>
    </xf>
    <xf numFmtId="169" fontId="19" fillId="35" borderId="21" xfId="0" applyNumberFormat="1" applyFont="1" applyFill="1" applyBorder="1" applyAlignment="1">
      <alignment horizontal="right" vertical="top" wrapText="1"/>
    </xf>
    <xf numFmtId="41" fontId="5" fillId="33" borderId="0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49" fontId="5" fillId="33" borderId="21" xfId="0" applyNumberFormat="1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left" vertical="top" wrapText="1"/>
    </xf>
    <xf numFmtId="41" fontId="3" fillId="33" borderId="21" xfId="0" applyNumberFormat="1" applyFont="1" applyFill="1" applyBorder="1" applyAlignment="1">
      <alignment horizontal="center" vertical="top" wrapText="1"/>
    </xf>
    <xf numFmtId="169" fontId="16" fillId="33" borderId="21" xfId="0" applyNumberFormat="1" applyFont="1" applyFill="1" applyBorder="1" applyAlignment="1">
      <alignment horizontal="right" vertical="top" wrapText="1"/>
    </xf>
    <xf numFmtId="169" fontId="16" fillId="35" borderId="16" xfId="0" applyNumberFormat="1" applyFont="1" applyFill="1" applyBorder="1" applyAlignment="1">
      <alignment horizontal="right" vertical="top" wrapText="1"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5" fillId="0" borderId="20" xfId="0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3" fillId="35" borderId="20" xfId="0" applyFont="1" applyFill="1" applyBorder="1" applyAlignment="1">
      <alignment horizontal="center" vertical="top" wrapText="1"/>
    </xf>
    <xf numFmtId="49" fontId="5" fillId="35" borderId="35" xfId="0" applyNumberFormat="1" applyFont="1" applyFill="1" applyBorder="1" applyAlignment="1">
      <alignment horizontal="center" vertical="top" wrapText="1"/>
    </xf>
    <xf numFmtId="169" fontId="19" fillId="35" borderId="16" xfId="0" applyNumberFormat="1" applyFont="1" applyFill="1" applyBorder="1" applyAlignment="1">
      <alignment horizontal="right" vertical="top" wrapText="1"/>
    </xf>
    <xf numFmtId="41" fontId="5" fillId="0" borderId="23" xfId="0" applyNumberFormat="1" applyFont="1" applyBorder="1" applyAlignment="1">
      <alignment horizontal="center" vertical="top" wrapText="1"/>
    </xf>
    <xf numFmtId="0" fontId="3" fillId="35" borderId="20" xfId="0" applyFont="1" applyFill="1" applyBorder="1" applyAlignment="1">
      <alignment horizontal="left" vertical="top" wrapText="1"/>
    </xf>
    <xf numFmtId="41" fontId="3" fillId="35" borderId="20" xfId="0" applyNumberFormat="1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1" fillId="10" borderId="38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1" fillId="10" borderId="39" xfId="0" applyFont="1" applyFill="1" applyBorder="1" applyAlignment="1">
      <alignment horizontal="center" vertical="center" wrapText="1"/>
    </xf>
    <xf numFmtId="169" fontId="18" fillId="35" borderId="40" xfId="0" applyNumberFormat="1" applyFont="1" applyFill="1" applyBorder="1" applyAlignment="1">
      <alignment horizontal="right" vertical="center" wrapText="1"/>
    </xf>
    <xf numFmtId="169" fontId="18" fillId="35" borderId="41" xfId="0" applyNumberFormat="1" applyFont="1" applyFill="1" applyBorder="1" applyAlignment="1">
      <alignment horizontal="right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49" fontId="4" fillId="35" borderId="42" xfId="0" applyNumberFormat="1" applyFont="1" applyFill="1" applyBorder="1" applyAlignment="1">
      <alignment horizontal="center" vertical="center" wrapText="1"/>
    </xf>
    <xf numFmtId="49" fontId="4" fillId="35" borderId="39" xfId="0" applyNumberFormat="1" applyFont="1" applyFill="1" applyBorder="1" applyAlignment="1">
      <alignment horizontal="center" vertical="center" wrapText="1"/>
    </xf>
    <xf numFmtId="0" fontId="18" fillId="10" borderId="38" xfId="0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horizontal="center" vertical="center" wrapText="1"/>
    </xf>
    <xf numFmtId="0" fontId="18" fillId="10" borderId="39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2" fillId="10" borderId="39" xfId="0" applyFont="1" applyFill="1" applyBorder="1" applyAlignment="1">
      <alignment horizontal="center" vertical="center" wrapText="1"/>
    </xf>
    <xf numFmtId="41" fontId="2" fillId="35" borderId="42" xfId="0" applyNumberFormat="1" applyFont="1" applyFill="1" applyBorder="1" applyAlignment="1">
      <alignment horizontal="center" vertical="center" wrapText="1"/>
    </xf>
    <xf numFmtId="41" fontId="2" fillId="35" borderId="39" xfId="0" applyNumberFormat="1" applyFont="1" applyFill="1" applyBorder="1" applyAlignment="1">
      <alignment horizontal="center" vertical="center" wrapText="1"/>
    </xf>
    <xf numFmtId="169" fontId="25" fillId="10" borderId="16" xfId="0" applyNumberFormat="1" applyFont="1" applyFill="1" applyBorder="1" applyAlignment="1">
      <alignment horizontal="right" vertical="center" wrapText="1"/>
    </xf>
    <xf numFmtId="169" fontId="25" fillId="10" borderId="12" xfId="0" applyNumberFormat="1" applyFont="1" applyFill="1" applyBorder="1" applyAlignment="1">
      <alignment horizontal="right" vertical="center" wrapText="1"/>
    </xf>
    <xf numFmtId="169" fontId="25" fillId="10" borderId="14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" fillId="35" borderId="43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41" fontId="11" fillId="10" borderId="25" xfId="0" applyNumberFormat="1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35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3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5"/>
  <sheetViews>
    <sheetView tabSelected="1" zoomScalePageLayoutView="0" workbookViewId="0" topLeftCell="A1">
      <selection activeCell="D207" sqref="D207"/>
    </sheetView>
  </sheetViews>
  <sheetFormatPr defaultColWidth="9.00390625" defaultRowHeight="12.75"/>
  <cols>
    <col min="1" max="1" width="4.75390625" style="23" customWidth="1"/>
    <col min="2" max="2" width="6.375" style="64" customWidth="1"/>
    <col min="3" max="3" width="5.25390625" style="23" customWidth="1"/>
    <col min="4" max="4" width="47.75390625" style="0" customWidth="1"/>
    <col min="5" max="5" width="13.125" style="0" customWidth="1"/>
    <col min="6" max="6" width="13.375" style="23" customWidth="1"/>
    <col min="7" max="7" width="7.625" style="98" customWidth="1"/>
    <col min="8" max="8" width="9.875" style="0" customWidth="1"/>
    <col min="13" max="13" width="12.00390625" style="0" bestFit="1" customWidth="1"/>
  </cols>
  <sheetData>
    <row r="1" spans="4:6" ht="18">
      <c r="D1" s="43"/>
      <c r="E1" s="43" t="s">
        <v>138</v>
      </c>
      <c r="F1" s="24"/>
    </row>
    <row r="2" spans="4:6" ht="18">
      <c r="D2" s="43"/>
      <c r="E2" s="43"/>
      <c r="F2" s="125"/>
    </row>
    <row r="3" spans="1:7" s="1" customFormat="1" ht="18.75">
      <c r="A3" s="30"/>
      <c r="B3" s="52"/>
      <c r="C3" s="31"/>
      <c r="D3" s="30" t="s">
        <v>94</v>
      </c>
      <c r="E3" s="28"/>
      <c r="F3" s="126"/>
      <c r="G3" s="98"/>
    </row>
    <row r="4" spans="1:7" s="1" customFormat="1" ht="20.25">
      <c r="A4" s="28"/>
      <c r="B4" s="53"/>
      <c r="C4" s="29"/>
      <c r="D4" s="317" t="s">
        <v>190</v>
      </c>
      <c r="E4" s="317"/>
      <c r="F4" s="125"/>
      <c r="G4" s="98"/>
    </row>
    <row r="5" spans="1:7" ht="19.5" customHeight="1">
      <c r="A5" s="6"/>
      <c r="B5" s="54"/>
      <c r="C5" s="24"/>
      <c r="D5" s="43"/>
      <c r="E5" s="43"/>
      <c r="F5" s="24"/>
      <c r="G5" s="99"/>
    </row>
    <row r="6" spans="1:7" s="12" customFormat="1" ht="12" customHeight="1">
      <c r="A6" s="327" t="s">
        <v>0</v>
      </c>
      <c r="B6" s="309" t="s">
        <v>54</v>
      </c>
      <c r="C6" s="309" t="s">
        <v>1</v>
      </c>
      <c r="D6" s="297" t="s">
        <v>2</v>
      </c>
      <c r="E6" s="309" t="s">
        <v>89</v>
      </c>
      <c r="F6" s="309" t="s">
        <v>3</v>
      </c>
      <c r="G6" s="306" t="s">
        <v>4</v>
      </c>
    </row>
    <row r="7" spans="1:7" s="12" customFormat="1" ht="16.5" customHeight="1">
      <c r="A7" s="328"/>
      <c r="B7" s="310"/>
      <c r="C7" s="310"/>
      <c r="D7" s="298"/>
      <c r="E7" s="310"/>
      <c r="F7" s="310"/>
      <c r="G7" s="307"/>
    </row>
    <row r="8" spans="1:8" ht="12" customHeight="1">
      <c r="A8" s="328"/>
      <c r="B8" s="310"/>
      <c r="C8" s="310"/>
      <c r="D8" s="298"/>
      <c r="E8" s="310"/>
      <c r="F8" s="310"/>
      <c r="G8" s="307"/>
      <c r="H8" s="42"/>
    </row>
    <row r="9" spans="1:8" ht="0.75" customHeight="1">
      <c r="A9" s="329"/>
      <c r="B9" s="311"/>
      <c r="C9" s="311"/>
      <c r="D9" s="299"/>
      <c r="E9" s="311"/>
      <c r="F9" s="311"/>
      <c r="G9" s="308"/>
      <c r="H9" s="42"/>
    </row>
    <row r="10" spans="1:9" ht="27" customHeight="1">
      <c r="A10" s="163" t="s">
        <v>55</v>
      </c>
      <c r="B10" s="164"/>
      <c r="C10" s="165"/>
      <c r="D10" s="166" t="s">
        <v>5</v>
      </c>
      <c r="E10" s="167">
        <f>E17+E11</f>
        <v>1560876</v>
      </c>
      <c r="F10" s="168">
        <f>F11+F17</f>
        <v>1143943</v>
      </c>
      <c r="G10" s="169">
        <f>(F10/E10)*100</f>
        <v>73.28852516151187</v>
      </c>
      <c r="H10" s="42"/>
      <c r="I10" s="42"/>
    </row>
    <row r="11" spans="1:7" s="12" customFormat="1" ht="18" customHeight="1">
      <c r="A11" s="27"/>
      <c r="B11" s="68" t="s">
        <v>85</v>
      </c>
      <c r="C11" s="73"/>
      <c r="D11" s="72" t="s">
        <v>6</v>
      </c>
      <c r="E11" s="51">
        <f>SUM(E12:E16)</f>
        <v>1138430</v>
      </c>
      <c r="F11" s="51">
        <f>SUM(F12:F16)</f>
        <v>721496</v>
      </c>
      <c r="G11" s="100">
        <f>(F11/E11)*100</f>
        <v>63.37640434633662</v>
      </c>
    </row>
    <row r="12" spans="1:7" s="12" customFormat="1" ht="18" customHeight="1">
      <c r="A12" s="27"/>
      <c r="B12" s="74"/>
      <c r="C12" s="38" t="s">
        <v>57</v>
      </c>
      <c r="D12" s="66" t="s">
        <v>7</v>
      </c>
      <c r="E12" s="40">
        <v>244560</v>
      </c>
      <c r="F12" s="14">
        <v>18306</v>
      </c>
      <c r="G12" s="100">
        <f>(F12/E12)*100</f>
        <v>7.485279685966634</v>
      </c>
    </row>
    <row r="13" spans="1:7" s="12" customFormat="1" ht="18" customHeight="1">
      <c r="A13" s="27"/>
      <c r="B13" s="74"/>
      <c r="C13" s="38" t="s">
        <v>75</v>
      </c>
      <c r="D13" s="66" t="s">
        <v>31</v>
      </c>
      <c r="E13" s="40">
        <v>0</v>
      </c>
      <c r="F13" s="15">
        <v>65</v>
      </c>
      <c r="G13" s="100">
        <v>0</v>
      </c>
    </row>
    <row r="14" spans="1:7" s="12" customFormat="1" ht="18" customHeight="1" hidden="1">
      <c r="A14" s="27"/>
      <c r="B14" s="74"/>
      <c r="C14" s="38" t="s">
        <v>125</v>
      </c>
      <c r="D14" s="66" t="s">
        <v>132</v>
      </c>
      <c r="E14" s="40">
        <v>0</v>
      </c>
      <c r="F14" s="15">
        <v>0</v>
      </c>
      <c r="G14" s="100">
        <v>100</v>
      </c>
    </row>
    <row r="15" spans="1:7" s="12" customFormat="1" ht="18" customHeight="1" hidden="1">
      <c r="A15" s="27"/>
      <c r="B15" s="74"/>
      <c r="C15" s="38" t="s">
        <v>124</v>
      </c>
      <c r="D15" s="66" t="s">
        <v>123</v>
      </c>
      <c r="E15" s="40">
        <v>0</v>
      </c>
      <c r="F15" s="15">
        <v>0</v>
      </c>
      <c r="G15" s="100" t="e">
        <f>F15/E15%</f>
        <v>#DIV/0!</v>
      </c>
    </row>
    <row r="16" spans="1:7" s="12" customFormat="1" ht="18" customHeight="1">
      <c r="A16" s="27"/>
      <c r="B16" s="74"/>
      <c r="C16" s="38" t="s">
        <v>124</v>
      </c>
      <c r="D16" s="66" t="s">
        <v>123</v>
      </c>
      <c r="E16" s="40">
        <v>893870</v>
      </c>
      <c r="F16" s="15">
        <v>703125</v>
      </c>
      <c r="G16" s="100"/>
    </row>
    <row r="17" spans="1:7" s="12" customFormat="1" ht="18" customHeight="1">
      <c r="A17" s="27"/>
      <c r="B17" s="74" t="s">
        <v>113</v>
      </c>
      <c r="C17" s="38"/>
      <c r="D17" s="66" t="s">
        <v>43</v>
      </c>
      <c r="E17" s="50">
        <f>SUM(E18:E18)</f>
        <v>422446</v>
      </c>
      <c r="F17" s="50">
        <f>SUM(F18:F18)</f>
        <v>422447</v>
      </c>
      <c r="G17" s="100">
        <f>(F17/E17)*100</f>
        <v>100.00023671664545</v>
      </c>
    </row>
    <row r="18" spans="1:9" s="12" customFormat="1" ht="30">
      <c r="A18" s="27"/>
      <c r="B18" s="75"/>
      <c r="C18" s="69" t="s">
        <v>60</v>
      </c>
      <c r="D18" s="67" t="s">
        <v>61</v>
      </c>
      <c r="E18" s="96">
        <v>422446</v>
      </c>
      <c r="F18" s="97">
        <v>422447</v>
      </c>
      <c r="G18" s="101">
        <f>(F18/E18)*100</f>
        <v>100.00023671664545</v>
      </c>
      <c r="I18" s="122"/>
    </row>
    <row r="19" spans="1:7" ht="23.25" customHeight="1">
      <c r="A19" s="162" t="s">
        <v>56</v>
      </c>
      <c r="B19" s="162"/>
      <c r="C19" s="161"/>
      <c r="D19" s="149" t="s">
        <v>8</v>
      </c>
      <c r="E19" s="150">
        <v>8000</v>
      </c>
      <c r="F19" s="150">
        <v>8906</v>
      </c>
      <c r="G19" s="143">
        <f aca="true" t="shared" si="0" ref="G19:G42">(F19/E19)*100</f>
        <v>111.325</v>
      </c>
    </row>
    <row r="20" spans="1:7" s="12" customFormat="1" ht="18" customHeight="1">
      <c r="A20" s="26"/>
      <c r="B20" s="55" t="s">
        <v>86</v>
      </c>
      <c r="C20" s="25"/>
      <c r="D20" s="13" t="s">
        <v>43</v>
      </c>
      <c r="E20" s="47">
        <v>8000</v>
      </c>
      <c r="F20" s="47">
        <v>8906</v>
      </c>
      <c r="G20" s="291">
        <f t="shared" si="0"/>
        <v>111.325</v>
      </c>
    </row>
    <row r="21" spans="1:7" s="12" customFormat="1" ht="18" customHeight="1">
      <c r="A21" s="26"/>
      <c r="B21" s="56"/>
      <c r="C21" s="25" t="s">
        <v>58</v>
      </c>
      <c r="D21" s="13" t="s">
        <v>14</v>
      </c>
      <c r="E21" s="14">
        <v>8000</v>
      </c>
      <c r="F21" s="292">
        <v>8906</v>
      </c>
      <c r="G21" s="104">
        <f t="shared" si="0"/>
        <v>111.325</v>
      </c>
    </row>
    <row r="22" spans="1:7" ht="22.5" customHeight="1" hidden="1">
      <c r="A22" s="144">
        <v>600</v>
      </c>
      <c r="B22" s="145"/>
      <c r="C22" s="158"/>
      <c r="D22" s="136" t="s">
        <v>9</v>
      </c>
      <c r="E22" s="159"/>
      <c r="F22" s="150"/>
      <c r="G22" s="104" t="e">
        <f t="shared" si="0"/>
        <v>#DIV/0!</v>
      </c>
    </row>
    <row r="23" spans="1:7" s="12" customFormat="1" ht="18" customHeight="1" hidden="1">
      <c r="A23" s="26"/>
      <c r="B23" s="56">
        <v>60016</v>
      </c>
      <c r="C23" s="25"/>
      <c r="D23" s="13" t="s">
        <v>10</v>
      </c>
      <c r="E23" s="47"/>
      <c r="F23" s="47"/>
      <c r="G23" s="104" t="e">
        <f t="shared" si="0"/>
        <v>#DIV/0!</v>
      </c>
    </row>
    <row r="24" spans="1:11" s="12" customFormat="1" ht="18" customHeight="1" hidden="1">
      <c r="A24" s="26"/>
      <c r="B24" s="56"/>
      <c r="C24" s="25" t="s">
        <v>57</v>
      </c>
      <c r="D24" s="13" t="s">
        <v>7</v>
      </c>
      <c r="E24" s="71"/>
      <c r="F24" s="70"/>
      <c r="G24" s="104" t="e">
        <f t="shared" si="0"/>
        <v>#DIV/0!</v>
      </c>
      <c r="K24" s="76"/>
    </row>
    <row r="25" spans="1:11" s="12" customFormat="1" ht="18" customHeight="1" hidden="1">
      <c r="A25" s="37"/>
      <c r="B25" s="62"/>
      <c r="C25" s="39" t="s">
        <v>75</v>
      </c>
      <c r="D25" s="93" t="s">
        <v>31</v>
      </c>
      <c r="E25" s="94"/>
      <c r="F25" s="95"/>
      <c r="G25" s="104" t="e">
        <f t="shared" si="0"/>
        <v>#DIV/0!</v>
      </c>
      <c r="K25" s="76"/>
    </row>
    <row r="26" spans="1:11" s="12" customFormat="1" ht="22.5" customHeight="1" hidden="1">
      <c r="A26" s="139">
        <v>630</v>
      </c>
      <c r="B26" s="129"/>
      <c r="C26" s="132"/>
      <c r="D26" s="170" t="s">
        <v>146</v>
      </c>
      <c r="E26" s="171"/>
      <c r="F26" s="130"/>
      <c r="G26" s="104" t="e">
        <f t="shared" si="0"/>
        <v>#DIV/0!</v>
      </c>
      <c r="K26" s="76"/>
    </row>
    <row r="27" spans="1:11" s="12" customFormat="1" ht="18" customHeight="1" hidden="1">
      <c r="A27" s="89"/>
      <c r="B27" s="120">
        <v>63001</v>
      </c>
      <c r="C27" s="119"/>
      <c r="D27" s="72" t="s">
        <v>147</v>
      </c>
      <c r="E27" s="51"/>
      <c r="F27" s="121"/>
      <c r="G27" s="104" t="e">
        <f t="shared" si="0"/>
        <v>#DIV/0!</v>
      </c>
      <c r="K27" s="76"/>
    </row>
    <row r="28" spans="1:11" s="12" customFormat="1" ht="18" customHeight="1" hidden="1">
      <c r="A28" s="5"/>
      <c r="B28" s="61"/>
      <c r="C28" s="35" t="s">
        <v>178</v>
      </c>
      <c r="D28" s="11" t="s">
        <v>148</v>
      </c>
      <c r="E28" s="127"/>
      <c r="F28" s="80"/>
      <c r="G28" s="104" t="e">
        <f t="shared" si="0"/>
        <v>#DIV/0!</v>
      </c>
      <c r="K28" s="76"/>
    </row>
    <row r="29" spans="1:11" s="12" customFormat="1" ht="23.25" customHeight="1">
      <c r="A29" s="289">
        <v>630</v>
      </c>
      <c r="B29" s="269"/>
      <c r="C29" s="290"/>
      <c r="D29" s="293" t="s">
        <v>146</v>
      </c>
      <c r="E29" s="294">
        <v>2550</v>
      </c>
      <c r="F29" s="272">
        <v>2550</v>
      </c>
      <c r="G29" s="173">
        <f t="shared" si="0"/>
        <v>100</v>
      </c>
      <c r="K29" s="76"/>
    </row>
    <row r="30" spans="1:11" s="12" customFormat="1" ht="18" customHeight="1">
      <c r="A30" s="286"/>
      <c r="B30" s="73">
        <v>63001</v>
      </c>
      <c r="C30" s="287"/>
      <c r="D30" s="288" t="s">
        <v>147</v>
      </c>
      <c r="E30" s="51">
        <v>2550</v>
      </c>
      <c r="F30" s="51">
        <v>2550</v>
      </c>
      <c r="G30" s="173">
        <f t="shared" si="0"/>
        <v>100</v>
      </c>
      <c r="K30" s="76"/>
    </row>
    <row r="31" spans="1:11" s="12" customFormat="1" ht="18" customHeight="1">
      <c r="A31" s="5"/>
      <c r="B31" s="62"/>
      <c r="C31" s="35" t="s">
        <v>178</v>
      </c>
      <c r="D31" s="93" t="s">
        <v>213</v>
      </c>
      <c r="E31" s="94">
        <v>2550</v>
      </c>
      <c r="F31" s="95">
        <v>2550</v>
      </c>
      <c r="G31" s="104">
        <f t="shared" si="0"/>
        <v>100</v>
      </c>
      <c r="K31" s="76"/>
    </row>
    <row r="32" spans="1:10" ht="23.25" customHeight="1">
      <c r="A32" s="133">
        <v>700</v>
      </c>
      <c r="B32" s="133"/>
      <c r="C32" s="161"/>
      <c r="D32" s="149" t="s">
        <v>11</v>
      </c>
      <c r="E32" s="150">
        <f>E33+E40</f>
        <v>1202700</v>
      </c>
      <c r="F32" s="150">
        <f>F33+F40</f>
        <v>692122</v>
      </c>
      <c r="G32" s="143">
        <f t="shared" si="0"/>
        <v>57.54735179180178</v>
      </c>
      <c r="I32" s="284"/>
      <c r="J32" s="284"/>
    </row>
    <row r="33" spans="1:7" s="12" customFormat="1" ht="18" customHeight="1">
      <c r="A33" s="27"/>
      <c r="B33" s="58">
        <v>70005</v>
      </c>
      <c r="C33" s="4"/>
      <c r="D33" s="13" t="s">
        <v>12</v>
      </c>
      <c r="E33" s="48">
        <f>SUM(E34:E39)</f>
        <v>1202700</v>
      </c>
      <c r="F33" s="48">
        <f>SUM(F34:F39)</f>
        <v>692122</v>
      </c>
      <c r="G33" s="100">
        <f t="shared" si="0"/>
        <v>57.54735179180178</v>
      </c>
    </row>
    <row r="34" spans="1:7" s="12" customFormat="1" ht="18" customHeight="1">
      <c r="A34" s="27"/>
      <c r="B34" s="59"/>
      <c r="C34" s="25" t="s">
        <v>59</v>
      </c>
      <c r="D34" s="13" t="s">
        <v>13</v>
      </c>
      <c r="E34" s="16">
        <v>95300</v>
      </c>
      <c r="F34" s="15">
        <v>96123</v>
      </c>
      <c r="G34" s="100">
        <f t="shared" si="0"/>
        <v>100.86358866736622</v>
      </c>
    </row>
    <row r="35" spans="1:7" s="12" customFormat="1" ht="18" customHeight="1">
      <c r="A35" s="27"/>
      <c r="B35" s="59"/>
      <c r="C35" s="25" t="s">
        <v>57</v>
      </c>
      <c r="D35" s="13" t="s">
        <v>7</v>
      </c>
      <c r="E35" s="16"/>
      <c r="F35" s="15">
        <v>162</v>
      </c>
      <c r="G35" s="100"/>
    </row>
    <row r="36" spans="1:7" s="12" customFormat="1" ht="18" customHeight="1">
      <c r="A36" s="27"/>
      <c r="B36" s="59"/>
      <c r="C36" s="25" t="s">
        <v>58</v>
      </c>
      <c r="D36" s="13" t="s">
        <v>14</v>
      </c>
      <c r="E36" s="16">
        <v>63500</v>
      </c>
      <c r="F36" s="15">
        <v>65907</v>
      </c>
      <c r="G36" s="100">
        <f t="shared" si="0"/>
        <v>103.79055118110236</v>
      </c>
    </row>
    <row r="37" spans="1:7" s="12" customFormat="1" ht="18" customHeight="1">
      <c r="A37" s="27"/>
      <c r="B37" s="59"/>
      <c r="C37" s="25" t="s">
        <v>158</v>
      </c>
      <c r="D37" s="13" t="s">
        <v>15</v>
      </c>
      <c r="E37" s="16">
        <v>1032900</v>
      </c>
      <c r="F37" s="15">
        <v>518256</v>
      </c>
      <c r="G37" s="100">
        <f t="shared" si="0"/>
        <v>50.17484751670055</v>
      </c>
    </row>
    <row r="38" spans="1:7" s="12" customFormat="1" ht="18" customHeight="1" hidden="1">
      <c r="A38" s="27"/>
      <c r="B38" s="92"/>
      <c r="C38" s="25" t="s">
        <v>106</v>
      </c>
      <c r="D38" s="13" t="s">
        <v>167</v>
      </c>
      <c r="E38" s="16"/>
      <c r="F38" s="15"/>
      <c r="G38" s="100" t="e">
        <f t="shared" si="0"/>
        <v>#DIV/0!</v>
      </c>
    </row>
    <row r="39" spans="1:7" s="12" customFormat="1" ht="18" customHeight="1">
      <c r="A39" s="27"/>
      <c r="B39" s="92"/>
      <c r="C39" s="90" t="s">
        <v>75</v>
      </c>
      <c r="D39" s="13" t="s">
        <v>31</v>
      </c>
      <c r="E39" s="16">
        <v>11000</v>
      </c>
      <c r="F39" s="15">
        <v>11674</v>
      </c>
      <c r="G39" s="100">
        <f>F39/E39%</f>
        <v>106.12727272727273</v>
      </c>
    </row>
    <row r="40" spans="1:7" s="12" customFormat="1" ht="18" customHeight="1" hidden="1">
      <c r="A40" s="27"/>
      <c r="B40" s="88">
        <v>70095</v>
      </c>
      <c r="C40" s="90"/>
      <c r="D40" s="13" t="s">
        <v>43</v>
      </c>
      <c r="E40" s="222"/>
      <c r="F40" s="49"/>
      <c r="G40" s="100"/>
    </row>
    <row r="41" spans="1:7" s="12" customFormat="1" ht="18" customHeight="1" hidden="1">
      <c r="A41" s="27"/>
      <c r="B41" s="221"/>
      <c r="C41" s="220" t="s">
        <v>96</v>
      </c>
      <c r="D41" s="13" t="s">
        <v>122</v>
      </c>
      <c r="E41" s="16"/>
      <c r="F41" s="15"/>
      <c r="G41" s="100"/>
    </row>
    <row r="42" spans="1:11" ht="23.25" customHeight="1">
      <c r="A42" s="144">
        <v>750</v>
      </c>
      <c r="B42" s="145"/>
      <c r="C42" s="158"/>
      <c r="D42" s="136" t="s">
        <v>16</v>
      </c>
      <c r="E42" s="137">
        <f>E43+E46+E52+E54</f>
        <v>723180</v>
      </c>
      <c r="F42" s="137">
        <f>F43+F46+F52+F54</f>
        <v>84619</v>
      </c>
      <c r="G42" s="160">
        <f t="shared" si="0"/>
        <v>11.70095965043281</v>
      </c>
      <c r="J42" s="12"/>
      <c r="K42" s="12"/>
    </row>
    <row r="43" spans="1:7" s="12" customFormat="1" ht="22.5" customHeight="1">
      <c r="A43" s="26"/>
      <c r="B43" s="56">
        <v>75011</v>
      </c>
      <c r="C43" s="25"/>
      <c r="D43" s="13" t="s">
        <v>17</v>
      </c>
      <c r="E43" s="47">
        <f>SUM(E44:E45)</f>
        <v>47864</v>
      </c>
      <c r="F43" s="47">
        <f>SUM(F44:F45)</f>
        <v>47892</v>
      </c>
      <c r="G43" s="102">
        <f>(F43/E43)*100</f>
        <v>100.05849908072872</v>
      </c>
    </row>
    <row r="44" spans="1:7" s="12" customFormat="1" ht="20.25" customHeight="1">
      <c r="A44" s="26"/>
      <c r="B44" s="56"/>
      <c r="C44" s="25" t="s">
        <v>130</v>
      </c>
      <c r="D44" s="13" t="s">
        <v>19</v>
      </c>
      <c r="E44" s="14">
        <v>0</v>
      </c>
      <c r="F44" s="14">
        <v>28</v>
      </c>
      <c r="G44" s="102">
        <v>0</v>
      </c>
    </row>
    <row r="45" spans="1:7" s="12" customFormat="1" ht="28.5" customHeight="1">
      <c r="A45" s="26"/>
      <c r="B45" s="56"/>
      <c r="C45" s="25" t="s">
        <v>60</v>
      </c>
      <c r="D45" s="2" t="s">
        <v>61</v>
      </c>
      <c r="E45" s="17">
        <v>47864</v>
      </c>
      <c r="F45" s="17">
        <v>47864</v>
      </c>
      <c r="G45" s="103">
        <f>(F45/E45)*100</f>
        <v>100</v>
      </c>
    </row>
    <row r="46" spans="1:7" s="12" customFormat="1" ht="18" customHeight="1">
      <c r="A46" s="26"/>
      <c r="B46" s="56">
        <v>75023</v>
      </c>
      <c r="C46" s="25"/>
      <c r="D46" s="13" t="s">
        <v>18</v>
      </c>
      <c r="E46" s="47">
        <f>SUM(E47:E51)</f>
        <v>4705</v>
      </c>
      <c r="F46" s="47">
        <f>SUM(F47:F51)</f>
        <v>9786</v>
      </c>
      <c r="G46" s="102">
        <f>(F46/E46)*100</f>
        <v>207.99149840595112</v>
      </c>
    </row>
    <row r="47" spans="1:7" s="12" customFormat="1" ht="18" customHeight="1" hidden="1">
      <c r="A47" s="26"/>
      <c r="B47" s="223"/>
      <c r="C47" s="90" t="s">
        <v>168</v>
      </c>
      <c r="D47" s="13" t="s">
        <v>169</v>
      </c>
      <c r="E47" s="47">
        <v>0</v>
      </c>
      <c r="F47" s="71"/>
      <c r="G47" s="102"/>
    </row>
    <row r="48" spans="1:7" s="12" customFormat="1" ht="18" customHeight="1">
      <c r="A48" s="26"/>
      <c r="B48" s="223"/>
      <c r="C48" s="90" t="s">
        <v>191</v>
      </c>
      <c r="D48" s="13" t="s">
        <v>195</v>
      </c>
      <c r="E48" s="47">
        <v>0</v>
      </c>
      <c r="F48" s="71">
        <v>2428</v>
      </c>
      <c r="G48" s="102"/>
    </row>
    <row r="49" spans="1:7" s="12" customFormat="1" ht="18" customHeight="1">
      <c r="A49" s="26"/>
      <c r="B49" s="223"/>
      <c r="C49" s="90" t="s">
        <v>168</v>
      </c>
      <c r="D49" s="13" t="s">
        <v>169</v>
      </c>
      <c r="E49" s="47">
        <v>0</v>
      </c>
      <c r="F49" s="71">
        <v>199</v>
      </c>
      <c r="G49" s="102"/>
    </row>
    <row r="50" spans="1:7" s="12" customFormat="1" ht="18" customHeight="1">
      <c r="A50" s="26"/>
      <c r="B50" s="60"/>
      <c r="C50" s="25" t="s">
        <v>57</v>
      </c>
      <c r="D50" s="65" t="s">
        <v>19</v>
      </c>
      <c r="E50" s="71">
        <v>1000</v>
      </c>
      <c r="F50" s="71">
        <v>937</v>
      </c>
      <c r="G50" s="102">
        <f>(F50/E50)*100</f>
        <v>93.7</v>
      </c>
    </row>
    <row r="51" spans="1:7" s="12" customFormat="1" ht="24" customHeight="1">
      <c r="A51" s="26"/>
      <c r="B51" s="60"/>
      <c r="C51" s="25" t="s">
        <v>96</v>
      </c>
      <c r="D51" s="13" t="s">
        <v>122</v>
      </c>
      <c r="E51" s="71">
        <v>3705</v>
      </c>
      <c r="F51" s="71">
        <v>6222</v>
      </c>
      <c r="G51" s="102">
        <f>(F51/E51)*100</f>
        <v>167.93522267206478</v>
      </c>
    </row>
    <row r="52" spans="1:7" s="12" customFormat="1" ht="24" customHeight="1">
      <c r="A52" s="26"/>
      <c r="B52" s="224">
        <v>75075</v>
      </c>
      <c r="C52" s="90"/>
      <c r="D52" s="13" t="s">
        <v>193</v>
      </c>
      <c r="E52" s="47">
        <f>SUM(E53:E53)</f>
        <v>5440</v>
      </c>
      <c r="F52" s="47">
        <f>SUM(F53:F53)</f>
        <v>5440</v>
      </c>
      <c r="G52" s="102">
        <f>(F52/E52)*100</f>
        <v>100</v>
      </c>
    </row>
    <row r="53" spans="1:7" s="12" customFormat="1" ht="24" customHeight="1">
      <c r="A53" s="26"/>
      <c r="B53" s="224"/>
      <c r="C53" s="90" t="s">
        <v>192</v>
      </c>
      <c r="D53" s="13" t="s">
        <v>194</v>
      </c>
      <c r="E53" s="71">
        <v>5440</v>
      </c>
      <c r="F53" s="71">
        <v>5440</v>
      </c>
      <c r="G53" s="102">
        <f>(F53/E53)*100</f>
        <v>100</v>
      </c>
    </row>
    <row r="54" spans="1:7" s="12" customFormat="1" ht="20.25" customHeight="1">
      <c r="A54" s="26"/>
      <c r="B54" s="224">
        <v>75095</v>
      </c>
      <c r="C54" s="90"/>
      <c r="D54" s="13" t="s">
        <v>43</v>
      </c>
      <c r="E54" s="47">
        <f>SUM(E55:E58)</f>
        <v>665171</v>
      </c>
      <c r="F54" s="47">
        <f>SUM(F55:F58)</f>
        <v>21501</v>
      </c>
      <c r="G54" s="102">
        <f>(F54/E54)*100</f>
        <v>3.2324018936484005</v>
      </c>
    </row>
    <row r="55" spans="1:7" s="12" customFormat="1" ht="20.25" customHeight="1">
      <c r="A55" s="26"/>
      <c r="B55" s="224"/>
      <c r="C55" s="90" t="s">
        <v>191</v>
      </c>
      <c r="D55" s="13" t="s">
        <v>195</v>
      </c>
      <c r="E55" s="47"/>
      <c r="F55" s="71">
        <v>50</v>
      </c>
      <c r="G55" s="102"/>
    </row>
    <row r="56" spans="1:7" s="12" customFormat="1" ht="20.25" customHeight="1">
      <c r="A56" s="26"/>
      <c r="B56" s="224"/>
      <c r="C56" s="90" t="s">
        <v>57</v>
      </c>
      <c r="D56" s="13" t="s">
        <v>7</v>
      </c>
      <c r="E56" s="47"/>
      <c r="F56" s="71">
        <v>113</v>
      </c>
      <c r="G56" s="102"/>
    </row>
    <row r="57" spans="1:7" s="12" customFormat="1" ht="20.25" customHeight="1">
      <c r="A57" s="26"/>
      <c r="B57" s="224"/>
      <c r="C57" s="90" t="s">
        <v>140</v>
      </c>
      <c r="D57" s="13" t="s">
        <v>123</v>
      </c>
      <c r="E57" s="71">
        <v>565395</v>
      </c>
      <c r="F57" s="71">
        <v>18137</v>
      </c>
      <c r="G57" s="102">
        <f>(F57/E57)*100</f>
        <v>3.2078458422872504</v>
      </c>
    </row>
    <row r="58" spans="1:7" s="12" customFormat="1" ht="20.25" customHeight="1">
      <c r="A58" s="26"/>
      <c r="B58" s="224"/>
      <c r="C58" s="220" t="s">
        <v>121</v>
      </c>
      <c r="D58" s="13" t="s">
        <v>123</v>
      </c>
      <c r="E58" s="71">
        <v>99776</v>
      </c>
      <c r="F58" s="71">
        <v>3201</v>
      </c>
      <c r="G58" s="102">
        <f>(F58/E58)*100</f>
        <v>3.2081863373957664</v>
      </c>
    </row>
    <row r="59" spans="1:7" ht="13.5" customHeight="1">
      <c r="A59" s="318">
        <v>751</v>
      </c>
      <c r="B59" s="302"/>
      <c r="C59" s="304"/>
      <c r="D59" s="156" t="s">
        <v>141</v>
      </c>
      <c r="E59" s="312">
        <f>E61+E63+E65</f>
        <v>94613</v>
      </c>
      <c r="F59" s="312">
        <f>F61+F63+F65</f>
        <v>74017</v>
      </c>
      <c r="G59" s="300">
        <f>(F59/E59)*100</f>
        <v>78.23132127720292</v>
      </c>
    </row>
    <row r="60" spans="1:7" ht="15" customHeight="1">
      <c r="A60" s="319"/>
      <c r="B60" s="303"/>
      <c r="C60" s="305"/>
      <c r="D60" s="157" t="s">
        <v>20</v>
      </c>
      <c r="E60" s="313"/>
      <c r="F60" s="313"/>
      <c r="G60" s="301"/>
    </row>
    <row r="61" spans="1:7" s="12" customFormat="1" ht="18" customHeight="1">
      <c r="A61" s="112"/>
      <c r="B61" s="56">
        <v>75101</v>
      </c>
      <c r="C61" s="25"/>
      <c r="D61" s="13" t="s">
        <v>21</v>
      </c>
      <c r="E61" s="47">
        <v>1340</v>
      </c>
      <c r="F61" s="47">
        <v>1340</v>
      </c>
      <c r="G61" s="104">
        <f>F61/E61%</f>
        <v>100</v>
      </c>
    </row>
    <row r="62" spans="1:7" s="12" customFormat="1" ht="18" customHeight="1">
      <c r="A62" s="26"/>
      <c r="B62" s="56"/>
      <c r="C62" s="25" t="s">
        <v>60</v>
      </c>
      <c r="D62" s="13" t="s">
        <v>98</v>
      </c>
      <c r="E62" s="15">
        <v>1340</v>
      </c>
      <c r="F62" s="44">
        <v>1340</v>
      </c>
      <c r="G62" s="104">
        <f>F62/E62%</f>
        <v>100</v>
      </c>
    </row>
    <row r="63" spans="1:7" s="12" customFormat="1" ht="18" customHeight="1">
      <c r="A63" s="5"/>
      <c r="B63" s="61">
        <v>75109</v>
      </c>
      <c r="C63" s="38"/>
      <c r="D63" s="22" t="s">
        <v>197</v>
      </c>
      <c r="E63" s="50">
        <v>67824</v>
      </c>
      <c r="F63" s="172">
        <v>47228</v>
      </c>
      <c r="G63" s="100">
        <f>F63/E63%</f>
        <v>69.63316820004718</v>
      </c>
    </row>
    <row r="64" spans="1:7" s="12" customFormat="1" ht="18" customHeight="1">
      <c r="A64" s="5"/>
      <c r="B64" s="61"/>
      <c r="C64" s="38" t="s">
        <v>60</v>
      </c>
      <c r="D64" s="22" t="s">
        <v>196</v>
      </c>
      <c r="E64" s="40">
        <v>67824</v>
      </c>
      <c r="F64" s="19">
        <v>47228</v>
      </c>
      <c r="G64" s="100">
        <f>F64/E64%</f>
        <v>69.63316820004718</v>
      </c>
    </row>
    <row r="65" spans="1:7" s="12" customFormat="1" ht="18" customHeight="1">
      <c r="A65" s="5"/>
      <c r="B65" s="61">
        <v>75113</v>
      </c>
      <c r="C65" s="38"/>
      <c r="D65" s="22" t="s">
        <v>180</v>
      </c>
      <c r="E65" s="50">
        <v>25449</v>
      </c>
      <c r="F65" s="50">
        <v>25449</v>
      </c>
      <c r="G65" s="104">
        <f aca="true" t="shared" si="1" ref="G65:G70">F65/E65%</f>
        <v>100</v>
      </c>
    </row>
    <row r="66" spans="1:7" s="12" customFormat="1" ht="18" customHeight="1">
      <c r="A66" s="5"/>
      <c r="B66" s="62"/>
      <c r="C66" s="39" t="s">
        <v>60</v>
      </c>
      <c r="D66" s="264" t="s">
        <v>98</v>
      </c>
      <c r="E66" s="32">
        <v>25449</v>
      </c>
      <c r="F66" s="32">
        <v>25449</v>
      </c>
      <c r="G66" s="104">
        <f t="shared" si="1"/>
        <v>100</v>
      </c>
    </row>
    <row r="67" spans="1:7" s="21" customFormat="1" ht="23.25" customHeight="1">
      <c r="A67" s="133">
        <v>754</v>
      </c>
      <c r="B67" s="134"/>
      <c r="C67" s="230"/>
      <c r="D67" s="231" t="s">
        <v>91</v>
      </c>
      <c r="E67" s="138">
        <v>485970</v>
      </c>
      <c r="F67" s="138">
        <v>484096</v>
      </c>
      <c r="G67" s="283">
        <f t="shared" si="1"/>
        <v>99.61437948844579</v>
      </c>
    </row>
    <row r="68" spans="1:7" s="21" customFormat="1" ht="23.25" customHeight="1">
      <c r="A68" s="295"/>
      <c r="B68" s="232">
        <v>75412</v>
      </c>
      <c r="C68" s="233"/>
      <c r="D68" s="234" t="s">
        <v>105</v>
      </c>
      <c r="E68" s="235">
        <f>SUM(E69:E70)</f>
        <v>485970</v>
      </c>
      <c r="F68" s="235">
        <f>SUM(F69:F70)</f>
        <v>484096</v>
      </c>
      <c r="G68" s="173">
        <f t="shared" si="1"/>
        <v>99.61437948844579</v>
      </c>
    </row>
    <row r="69" spans="1:7" s="21" customFormat="1" ht="23.25" customHeight="1">
      <c r="A69" s="296"/>
      <c r="B69" s="232"/>
      <c r="C69" s="265">
        <v>2910</v>
      </c>
      <c r="D69" s="234" t="s">
        <v>181</v>
      </c>
      <c r="E69" s="235"/>
      <c r="F69" s="236">
        <v>2</v>
      </c>
      <c r="G69" s="104"/>
    </row>
    <row r="70" spans="1:7" s="21" customFormat="1" ht="23.25" customHeight="1">
      <c r="A70" s="237"/>
      <c r="B70" s="238"/>
      <c r="C70" s="239">
        <v>6338</v>
      </c>
      <c r="D70" s="241" t="s">
        <v>123</v>
      </c>
      <c r="E70" s="240">
        <v>485970</v>
      </c>
      <c r="F70" s="240">
        <v>484094</v>
      </c>
      <c r="G70" s="104">
        <f t="shared" si="1"/>
        <v>99.61396794040785</v>
      </c>
    </row>
    <row r="71" spans="1:7" ht="31.5" customHeight="1">
      <c r="A71" s="152">
        <v>756</v>
      </c>
      <c r="B71" s="145"/>
      <c r="C71" s="146"/>
      <c r="D71" s="153" t="s">
        <v>99</v>
      </c>
      <c r="E71" s="154">
        <f>E72+E75+E83+E97+E106</f>
        <v>7123549</v>
      </c>
      <c r="F71" s="154">
        <f>F106+F97+F83+F75+F72</f>
        <v>7108248</v>
      </c>
      <c r="G71" s="155">
        <f>(F71/E71)*100</f>
        <v>99.78520538007109</v>
      </c>
    </row>
    <row r="72" spans="1:7" s="12" customFormat="1" ht="18" customHeight="1">
      <c r="A72" s="26"/>
      <c r="B72" s="56">
        <v>75601</v>
      </c>
      <c r="C72" s="25"/>
      <c r="D72" s="13" t="s">
        <v>102</v>
      </c>
      <c r="E72" s="47">
        <f>E73+E74</f>
        <v>25500</v>
      </c>
      <c r="F72" s="47">
        <f>SUM(F73:F74)</f>
        <v>11384</v>
      </c>
      <c r="G72" s="102">
        <f>(F72/E72)*100</f>
        <v>44.64313725490196</v>
      </c>
    </row>
    <row r="73" spans="1:8" s="12" customFormat="1" ht="18" customHeight="1">
      <c r="A73" s="26"/>
      <c r="B73" s="56"/>
      <c r="C73" s="25" t="s">
        <v>62</v>
      </c>
      <c r="D73" s="13" t="s">
        <v>103</v>
      </c>
      <c r="E73" s="14">
        <v>25000</v>
      </c>
      <c r="F73" s="71">
        <v>11384</v>
      </c>
      <c r="G73" s="102">
        <f aca="true" t="shared" si="2" ref="G73:G107">(F73/E73)*100</f>
        <v>45.536</v>
      </c>
      <c r="H73" s="12" t="s">
        <v>131</v>
      </c>
    </row>
    <row r="74" spans="1:7" s="12" customFormat="1" ht="18" customHeight="1">
      <c r="A74" s="26"/>
      <c r="B74" s="56"/>
      <c r="C74" s="25" t="s">
        <v>63</v>
      </c>
      <c r="D74" s="13" t="s">
        <v>22</v>
      </c>
      <c r="E74" s="14">
        <v>500</v>
      </c>
      <c r="F74" s="71">
        <v>0</v>
      </c>
      <c r="G74" s="102">
        <f t="shared" si="2"/>
        <v>0</v>
      </c>
    </row>
    <row r="75" spans="1:7" s="12" customFormat="1" ht="18" customHeight="1">
      <c r="A75" s="26"/>
      <c r="B75" s="56">
        <v>75615</v>
      </c>
      <c r="C75" s="25"/>
      <c r="D75" s="13" t="s">
        <v>100</v>
      </c>
      <c r="E75" s="47">
        <f>SUM(E76:E82)</f>
        <v>1703090</v>
      </c>
      <c r="F75" s="47">
        <f>SUM(F76:F82)</f>
        <v>1651565</v>
      </c>
      <c r="G75" s="102">
        <f t="shared" si="2"/>
        <v>96.97461672606849</v>
      </c>
    </row>
    <row r="76" spans="1:7" s="12" customFormat="1" ht="18" customHeight="1">
      <c r="A76" s="26"/>
      <c r="B76" s="56"/>
      <c r="C76" s="25" t="s">
        <v>64</v>
      </c>
      <c r="D76" s="13" t="s">
        <v>23</v>
      </c>
      <c r="E76" s="14">
        <v>1267400</v>
      </c>
      <c r="F76" s="14">
        <v>1267452</v>
      </c>
      <c r="G76" s="102">
        <f t="shared" si="2"/>
        <v>100.00410288780179</v>
      </c>
    </row>
    <row r="77" spans="1:7" s="12" customFormat="1" ht="18" customHeight="1">
      <c r="A77" s="26"/>
      <c r="B77" s="56"/>
      <c r="C77" s="25" t="s">
        <v>65</v>
      </c>
      <c r="D77" s="13" t="s">
        <v>24</v>
      </c>
      <c r="E77" s="14">
        <v>19180</v>
      </c>
      <c r="F77" s="14">
        <v>19187</v>
      </c>
      <c r="G77" s="102">
        <f t="shared" si="2"/>
        <v>100.03649635036496</v>
      </c>
    </row>
    <row r="78" spans="1:7" s="12" customFormat="1" ht="18" customHeight="1">
      <c r="A78" s="26"/>
      <c r="B78" s="56"/>
      <c r="C78" s="25" t="s">
        <v>66</v>
      </c>
      <c r="D78" s="13" t="s">
        <v>25</v>
      </c>
      <c r="E78" s="14">
        <v>379640</v>
      </c>
      <c r="F78" s="14">
        <v>328448</v>
      </c>
      <c r="G78" s="102">
        <f t="shared" si="2"/>
        <v>86.51564640185438</v>
      </c>
    </row>
    <row r="79" spans="1:7" s="12" customFormat="1" ht="18" customHeight="1">
      <c r="A79" s="26"/>
      <c r="B79" s="56"/>
      <c r="C79" s="25" t="s">
        <v>67</v>
      </c>
      <c r="D79" s="13" t="s">
        <v>26</v>
      </c>
      <c r="E79" s="14">
        <v>32900</v>
      </c>
      <c r="F79" s="14">
        <v>32901</v>
      </c>
      <c r="G79" s="102">
        <f t="shared" si="2"/>
        <v>100.00303951367782</v>
      </c>
    </row>
    <row r="80" spans="1:7" s="12" customFormat="1" ht="18" customHeight="1">
      <c r="A80" s="26"/>
      <c r="B80" s="56"/>
      <c r="C80" s="25" t="s">
        <v>69</v>
      </c>
      <c r="D80" s="13" t="s">
        <v>28</v>
      </c>
      <c r="E80" s="14">
        <v>2750</v>
      </c>
      <c r="F80" s="14">
        <v>2261</v>
      </c>
      <c r="G80" s="102">
        <f t="shared" si="2"/>
        <v>82.21818181818182</v>
      </c>
    </row>
    <row r="81" spans="1:7" s="12" customFormat="1" ht="18" customHeight="1">
      <c r="A81" s="26"/>
      <c r="B81" s="56"/>
      <c r="C81" s="25" t="s">
        <v>57</v>
      </c>
      <c r="D81" s="13" t="s">
        <v>7</v>
      </c>
      <c r="E81" s="14">
        <v>20</v>
      </c>
      <c r="F81" s="14">
        <v>20</v>
      </c>
      <c r="G81" s="102">
        <f t="shared" si="2"/>
        <v>100</v>
      </c>
    </row>
    <row r="82" spans="1:7" s="12" customFormat="1" ht="18" customHeight="1">
      <c r="A82" s="26"/>
      <c r="B82" s="56"/>
      <c r="C82" s="25" t="s">
        <v>63</v>
      </c>
      <c r="D82" s="13" t="s">
        <v>76</v>
      </c>
      <c r="E82" s="14">
        <v>1200</v>
      </c>
      <c r="F82" s="14">
        <v>1296</v>
      </c>
      <c r="G82" s="102">
        <f t="shared" si="2"/>
        <v>108</v>
      </c>
    </row>
    <row r="83" spans="1:7" s="12" customFormat="1" ht="18" customHeight="1">
      <c r="A83" s="26"/>
      <c r="B83" s="56">
        <v>75616</v>
      </c>
      <c r="C83" s="25"/>
      <c r="D83" s="13" t="s">
        <v>101</v>
      </c>
      <c r="E83" s="47">
        <f>SUM(E84:E96)</f>
        <v>2133000</v>
      </c>
      <c r="F83" s="47">
        <f>SUM(F84:F96)</f>
        <v>2122106</v>
      </c>
      <c r="G83" s="102">
        <f t="shared" si="2"/>
        <v>99.48926394749179</v>
      </c>
    </row>
    <row r="84" spans="1:7" s="12" customFormat="1" ht="18" customHeight="1">
      <c r="A84" s="26"/>
      <c r="B84" s="56"/>
      <c r="C84" s="25" t="s">
        <v>64</v>
      </c>
      <c r="D84" s="13" t="s">
        <v>23</v>
      </c>
      <c r="E84" s="14">
        <v>1170000</v>
      </c>
      <c r="F84" s="14">
        <v>1171044</v>
      </c>
      <c r="G84" s="102">
        <f t="shared" si="2"/>
        <v>100.08923076923078</v>
      </c>
    </row>
    <row r="85" spans="1:7" s="12" customFormat="1" ht="18" customHeight="1">
      <c r="A85" s="26"/>
      <c r="B85" s="56"/>
      <c r="C85" s="25" t="s">
        <v>65</v>
      </c>
      <c r="D85" s="13" t="s">
        <v>24</v>
      </c>
      <c r="E85" s="14">
        <v>548800</v>
      </c>
      <c r="F85" s="14">
        <v>549816</v>
      </c>
      <c r="G85" s="102">
        <f t="shared" si="2"/>
        <v>100.18513119533527</v>
      </c>
    </row>
    <row r="86" spans="1:7" s="12" customFormat="1" ht="18" customHeight="1">
      <c r="A86" s="26"/>
      <c r="B86" s="56"/>
      <c r="C86" s="25" t="s">
        <v>66</v>
      </c>
      <c r="D86" s="13" t="s">
        <v>25</v>
      </c>
      <c r="E86" s="14">
        <v>14000</v>
      </c>
      <c r="F86" s="14">
        <v>14259</v>
      </c>
      <c r="G86" s="102">
        <f t="shared" si="2"/>
        <v>101.85</v>
      </c>
    </row>
    <row r="87" spans="1:7" s="12" customFormat="1" ht="18" customHeight="1">
      <c r="A87" s="26"/>
      <c r="B87" s="56"/>
      <c r="C87" s="25" t="s">
        <v>67</v>
      </c>
      <c r="D87" s="13" t="s">
        <v>26</v>
      </c>
      <c r="E87" s="14">
        <v>152000</v>
      </c>
      <c r="F87" s="14">
        <v>151971</v>
      </c>
      <c r="G87" s="102">
        <f t="shared" si="2"/>
        <v>99.98092105263157</v>
      </c>
    </row>
    <row r="88" spans="1:7" s="12" customFormat="1" ht="18" customHeight="1">
      <c r="A88" s="26"/>
      <c r="B88" s="56"/>
      <c r="C88" s="25" t="s">
        <v>70</v>
      </c>
      <c r="D88" s="13" t="s">
        <v>29</v>
      </c>
      <c r="E88" s="14">
        <v>30000</v>
      </c>
      <c r="F88" s="14">
        <v>17402</v>
      </c>
      <c r="G88" s="102">
        <f t="shared" si="2"/>
        <v>58.00666666666666</v>
      </c>
    </row>
    <row r="89" spans="1:7" s="12" customFormat="1" ht="18" customHeight="1" hidden="1">
      <c r="A89" s="26"/>
      <c r="B89" s="56"/>
      <c r="C89" s="25" t="s">
        <v>71</v>
      </c>
      <c r="D89" s="13" t="s">
        <v>120</v>
      </c>
      <c r="E89" s="14"/>
      <c r="F89" s="14"/>
      <c r="G89" s="102"/>
    </row>
    <row r="90" spans="1:7" s="12" customFormat="1" ht="18" customHeight="1">
      <c r="A90" s="26"/>
      <c r="B90" s="56"/>
      <c r="C90" s="25" t="s">
        <v>72</v>
      </c>
      <c r="D90" s="13" t="s">
        <v>74</v>
      </c>
      <c r="E90" s="14">
        <v>7000</v>
      </c>
      <c r="F90" s="14">
        <v>5712</v>
      </c>
      <c r="G90" s="102">
        <f t="shared" si="2"/>
        <v>81.6</v>
      </c>
    </row>
    <row r="91" spans="1:7" s="12" customFormat="1" ht="18" customHeight="1">
      <c r="A91" s="26"/>
      <c r="B91" s="56"/>
      <c r="C91" s="25" t="s">
        <v>73</v>
      </c>
      <c r="D91" s="13" t="s">
        <v>30</v>
      </c>
      <c r="E91" s="14">
        <v>40000</v>
      </c>
      <c r="F91" s="14">
        <v>40015</v>
      </c>
      <c r="G91" s="102">
        <f t="shared" si="2"/>
        <v>100.0375</v>
      </c>
    </row>
    <row r="92" spans="1:7" s="12" customFormat="1" ht="18" customHeight="1" hidden="1">
      <c r="A92" s="26"/>
      <c r="B92" s="56"/>
      <c r="C92" s="25" t="s">
        <v>83</v>
      </c>
      <c r="D92" s="13" t="s">
        <v>45</v>
      </c>
      <c r="E92" s="14"/>
      <c r="F92" s="14"/>
      <c r="G92" s="102"/>
    </row>
    <row r="93" spans="1:7" s="12" customFormat="1" ht="18" customHeight="1">
      <c r="A93" s="26"/>
      <c r="B93" s="56"/>
      <c r="C93" s="25" t="s">
        <v>68</v>
      </c>
      <c r="D93" s="13" t="s">
        <v>27</v>
      </c>
      <c r="E93" s="14">
        <v>500</v>
      </c>
      <c r="F93" s="14">
        <v>227</v>
      </c>
      <c r="G93" s="102">
        <f t="shared" si="2"/>
        <v>45.4</v>
      </c>
    </row>
    <row r="94" spans="1:7" s="12" customFormat="1" ht="18" customHeight="1">
      <c r="A94" s="26"/>
      <c r="B94" s="56"/>
      <c r="C94" s="25" t="s">
        <v>69</v>
      </c>
      <c r="D94" s="13" t="s">
        <v>28</v>
      </c>
      <c r="E94" s="14">
        <v>151700</v>
      </c>
      <c r="F94" s="14">
        <v>152241</v>
      </c>
      <c r="G94" s="102">
        <f t="shared" si="2"/>
        <v>100.35662491760053</v>
      </c>
    </row>
    <row r="95" spans="1:7" s="12" customFormat="1" ht="18" customHeight="1">
      <c r="A95" s="26"/>
      <c r="B95" s="223"/>
      <c r="C95" s="90" t="s">
        <v>57</v>
      </c>
      <c r="D95" s="13" t="s">
        <v>7</v>
      </c>
      <c r="E95" s="14">
        <v>11000</v>
      </c>
      <c r="F95" s="14">
        <v>11689</v>
      </c>
      <c r="G95" s="102">
        <f t="shared" si="2"/>
        <v>106.26363636363637</v>
      </c>
    </row>
    <row r="96" spans="1:7" s="12" customFormat="1" ht="18" customHeight="1">
      <c r="A96" s="26"/>
      <c r="B96" s="63"/>
      <c r="C96" s="25" t="s">
        <v>63</v>
      </c>
      <c r="D96" s="13" t="s">
        <v>76</v>
      </c>
      <c r="E96" s="14">
        <v>8000</v>
      </c>
      <c r="F96" s="14">
        <v>7730</v>
      </c>
      <c r="G96" s="102">
        <f t="shared" si="2"/>
        <v>96.625</v>
      </c>
    </row>
    <row r="97" spans="1:7" s="12" customFormat="1" ht="18" customHeight="1">
      <c r="A97" s="26"/>
      <c r="B97" s="56">
        <v>75618</v>
      </c>
      <c r="C97" s="25"/>
      <c r="D97" s="13" t="s">
        <v>107</v>
      </c>
      <c r="E97" s="47">
        <f>SUM(E98:E105)</f>
        <v>876900</v>
      </c>
      <c r="F97" s="47">
        <f>SUM(F98:F105)</f>
        <v>908256</v>
      </c>
      <c r="G97" s="102">
        <f t="shared" si="2"/>
        <v>103.57577830995552</v>
      </c>
    </row>
    <row r="98" spans="1:7" s="12" customFormat="1" ht="18" customHeight="1">
      <c r="A98" s="26"/>
      <c r="B98" s="56"/>
      <c r="C98" s="25" t="s">
        <v>77</v>
      </c>
      <c r="D98" s="13" t="s">
        <v>32</v>
      </c>
      <c r="E98" s="14">
        <v>28000</v>
      </c>
      <c r="F98" s="14">
        <v>28337</v>
      </c>
      <c r="G98" s="102">
        <f t="shared" si="2"/>
        <v>101.20357142857144</v>
      </c>
    </row>
    <row r="99" spans="1:7" s="12" customFormat="1" ht="18" customHeight="1">
      <c r="A99" s="26"/>
      <c r="B99" s="56"/>
      <c r="C99" s="25" t="s">
        <v>136</v>
      </c>
      <c r="D99" s="13" t="s">
        <v>137</v>
      </c>
      <c r="E99" s="14">
        <v>18000</v>
      </c>
      <c r="F99" s="14">
        <v>17629</v>
      </c>
      <c r="G99" s="102">
        <f t="shared" si="2"/>
        <v>97.93888888888888</v>
      </c>
    </row>
    <row r="100" spans="1:7" s="12" customFormat="1" ht="18" customHeight="1">
      <c r="A100" s="26"/>
      <c r="B100" s="56"/>
      <c r="C100" s="25" t="s">
        <v>83</v>
      </c>
      <c r="D100" s="13" t="s">
        <v>45</v>
      </c>
      <c r="E100" s="14">
        <v>160000</v>
      </c>
      <c r="F100" s="14">
        <v>183466</v>
      </c>
      <c r="G100" s="102">
        <f t="shared" si="2"/>
        <v>114.66624999999999</v>
      </c>
    </row>
    <row r="101" spans="1:7" s="12" customFormat="1" ht="18" customHeight="1">
      <c r="A101" s="26"/>
      <c r="B101" s="56"/>
      <c r="C101" s="25" t="s">
        <v>68</v>
      </c>
      <c r="D101" s="13" t="s">
        <v>159</v>
      </c>
      <c r="E101" s="14">
        <v>632000</v>
      </c>
      <c r="F101" s="14">
        <v>638412</v>
      </c>
      <c r="G101" s="102">
        <f t="shared" si="2"/>
        <v>101.01455696202532</v>
      </c>
    </row>
    <row r="102" spans="1:7" s="12" customFormat="1" ht="18" customHeight="1">
      <c r="A102" s="26"/>
      <c r="B102" s="56"/>
      <c r="C102" s="25" t="s">
        <v>199</v>
      </c>
      <c r="D102" s="13" t="s">
        <v>200</v>
      </c>
      <c r="E102" s="14">
        <v>1000</v>
      </c>
      <c r="F102" s="14">
        <v>1030</v>
      </c>
      <c r="G102" s="102">
        <f t="shared" si="2"/>
        <v>103</v>
      </c>
    </row>
    <row r="103" spans="1:7" s="12" customFormat="1" ht="18" customHeight="1">
      <c r="A103" s="26"/>
      <c r="B103" s="56"/>
      <c r="C103" s="25" t="s">
        <v>57</v>
      </c>
      <c r="D103" s="13" t="s">
        <v>7</v>
      </c>
      <c r="E103" s="14">
        <v>1900</v>
      </c>
      <c r="F103" s="14">
        <v>3350</v>
      </c>
      <c r="G103" s="102">
        <f t="shared" si="2"/>
        <v>176.3157894736842</v>
      </c>
    </row>
    <row r="104" spans="1:7" s="12" customFormat="1" ht="18" customHeight="1">
      <c r="A104" s="26"/>
      <c r="B104" s="56"/>
      <c r="C104" s="25" t="s">
        <v>63</v>
      </c>
      <c r="D104" s="13" t="s">
        <v>198</v>
      </c>
      <c r="E104" s="14"/>
      <c r="F104" s="14">
        <v>17</v>
      </c>
      <c r="G104" s="102"/>
    </row>
    <row r="105" spans="1:7" s="12" customFormat="1" ht="18" customHeight="1">
      <c r="A105" s="26"/>
      <c r="B105" s="56"/>
      <c r="C105" s="25" t="s">
        <v>96</v>
      </c>
      <c r="D105" s="13" t="s">
        <v>122</v>
      </c>
      <c r="E105" s="14">
        <v>36000</v>
      </c>
      <c r="F105" s="14">
        <v>36015</v>
      </c>
      <c r="G105" s="102">
        <f t="shared" si="2"/>
        <v>100.04166666666667</v>
      </c>
    </row>
    <row r="106" spans="1:7" s="12" customFormat="1" ht="18" customHeight="1">
      <c r="A106" s="26"/>
      <c r="B106" s="56">
        <v>75621</v>
      </c>
      <c r="C106" s="25"/>
      <c r="D106" s="13" t="s">
        <v>33</v>
      </c>
      <c r="E106" s="47">
        <f>SUM(E107:E108)</f>
        <v>2385059</v>
      </c>
      <c r="F106" s="123">
        <f>F108+F107</f>
        <v>2414937</v>
      </c>
      <c r="G106" s="102">
        <f>F106/E106%</f>
        <v>101.25271534163306</v>
      </c>
    </row>
    <row r="107" spans="1:7" s="12" customFormat="1" ht="18" customHeight="1">
      <c r="A107" s="26"/>
      <c r="B107" s="57"/>
      <c r="C107" s="25" t="s">
        <v>78</v>
      </c>
      <c r="D107" s="13" t="s">
        <v>34</v>
      </c>
      <c r="E107" s="14">
        <v>2304559</v>
      </c>
      <c r="F107" s="71">
        <v>2330134</v>
      </c>
      <c r="G107" s="102">
        <f t="shared" si="2"/>
        <v>101.10975679077863</v>
      </c>
    </row>
    <row r="108" spans="1:13" s="12" customFormat="1" ht="18" customHeight="1">
      <c r="A108" s="26"/>
      <c r="B108" s="57"/>
      <c r="C108" s="25" t="s">
        <v>79</v>
      </c>
      <c r="D108" s="13" t="s">
        <v>35</v>
      </c>
      <c r="E108" s="14">
        <v>80500</v>
      </c>
      <c r="F108" s="71">
        <v>84803</v>
      </c>
      <c r="G108" s="102">
        <f>F108/E108%</f>
        <v>105.34534161490683</v>
      </c>
      <c r="M108" s="225"/>
    </row>
    <row r="109" spans="1:7" ht="23.25" customHeight="1">
      <c r="A109" s="144">
        <v>758</v>
      </c>
      <c r="B109" s="145"/>
      <c r="C109" s="146"/>
      <c r="D109" s="136" t="s">
        <v>36</v>
      </c>
      <c r="E109" s="137">
        <f>E110+E112+E114+E121</f>
        <v>9293879</v>
      </c>
      <c r="F109" s="137">
        <f>F110+F112+F114+F121+F119</f>
        <v>9294388</v>
      </c>
      <c r="G109" s="226">
        <f>F109/E109%</f>
        <v>100.00547672290548</v>
      </c>
    </row>
    <row r="110" spans="1:8" s="12" customFormat="1" ht="18" customHeight="1">
      <c r="A110" s="26"/>
      <c r="B110" s="56">
        <v>75801</v>
      </c>
      <c r="C110" s="25"/>
      <c r="D110" s="13" t="s">
        <v>108</v>
      </c>
      <c r="E110" s="47">
        <v>5932098</v>
      </c>
      <c r="F110" s="47">
        <v>5932098</v>
      </c>
      <c r="G110" s="124">
        <f aca="true" t="shared" si="3" ref="G110:G123">(F110/E110)*100</f>
        <v>100</v>
      </c>
      <c r="H110" s="18"/>
    </row>
    <row r="111" spans="1:7" s="12" customFormat="1" ht="18" customHeight="1">
      <c r="A111" s="26"/>
      <c r="B111" s="56"/>
      <c r="C111" s="25" t="s">
        <v>80</v>
      </c>
      <c r="D111" s="13" t="s">
        <v>37</v>
      </c>
      <c r="E111" s="14">
        <v>5932098</v>
      </c>
      <c r="F111" s="14">
        <v>5932098</v>
      </c>
      <c r="G111" s="102">
        <f t="shared" si="3"/>
        <v>100</v>
      </c>
    </row>
    <row r="112" spans="1:7" s="12" customFormat="1" ht="18" customHeight="1">
      <c r="A112" s="26"/>
      <c r="B112" s="56">
        <v>75807</v>
      </c>
      <c r="C112" s="25"/>
      <c r="D112" s="13" t="s">
        <v>109</v>
      </c>
      <c r="E112" s="47">
        <v>3134291</v>
      </c>
      <c r="F112" s="47">
        <v>3134291</v>
      </c>
      <c r="G112" s="102">
        <f t="shared" si="3"/>
        <v>100</v>
      </c>
    </row>
    <row r="113" spans="1:7" s="12" customFormat="1" ht="18" customHeight="1">
      <c r="A113" s="26"/>
      <c r="B113" s="56"/>
      <c r="C113" s="25" t="s">
        <v>80</v>
      </c>
      <c r="D113" s="13" t="s">
        <v>38</v>
      </c>
      <c r="E113" s="14">
        <v>3134291</v>
      </c>
      <c r="F113" s="14">
        <v>3134291</v>
      </c>
      <c r="G113" s="102">
        <f t="shared" si="3"/>
        <v>100</v>
      </c>
    </row>
    <row r="114" spans="1:7" s="12" customFormat="1" ht="18" customHeight="1">
      <c r="A114" s="26"/>
      <c r="B114" s="56">
        <v>75814</v>
      </c>
      <c r="C114" s="25"/>
      <c r="D114" s="13" t="s">
        <v>39</v>
      </c>
      <c r="E114" s="47">
        <f>SUM(E115:E118)</f>
        <v>64520</v>
      </c>
      <c r="F114" s="47">
        <f>SUM(F115:F118)</f>
        <v>65029</v>
      </c>
      <c r="G114" s="102">
        <f>F114/E114%</f>
        <v>100.78890266584004</v>
      </c>
    </row>
    <row r="115" spans="1:7" s="12" customFormat="1" ht="18" customHeight="1">
      <c r="A115" s="26"/>
      <c r="B115" s="56"/>
      <c r="C115" s="25" t="s">
        <v>75</v>
      </c>
      <c r="D115" s="13" t="s">
        <v>31</v>
      </c>
      <c r="E115" s="71">
        <v>2000</v>
      </c>
      <c r="F115" s="71">
        <v>2080</v>
      </c>
      <c r="G115" s="102">
        <f>F115/E115%</f>
        <v>104</v>
      </c>
    </row>
    <row r="116" spans="1:7" s="12" customFormat="1" ht="18" customHeight="1">
      <c r="A116" s="26"/>
      <c r="B116" s="56"/>
      <c r="C116" s="25" t="s">
        <v>82</v>
      </c>
      <c r="D116" s="13" t="s">
        <v>202</v>
      </c>
      <c r="E116" s="71">
        <v>44477</v>
      </c>
      <c r="F116" s="71">
        <v>44477</v>
      </c>
      <c r="G116" s="102">
        <f>F116/E116%</f>
        <v>100</v>
      </c>
    </row>
    <row r="117" spans="1:7" s="12" customFormat="1" ht="18" customHeight="1">
      <c r="A117" s="26"/>
      <c r="B117" s="56"/>
      <c r="C117" s="25" t="s">
        <v>114</v>
      </c>
      <c r="D117" s="13" t="s">
        <v>115</v>
      </c>
      <c r="E117" s="14">
        <v>13468</v>
      </c>
      <c r="F117" s="14">
        <v>13897</v>
      </c>
      <c r="G117" s="102">
        <f>F117/E117%</f>
        <v>103.18532818532817</v>
      </c>
    </row>
    <row r="118" spans="1:7" s="12" customFormat="1" ht="18" customHeight="1">
      <c r="A118" s="26"/>
      <c r="B118" s="56"/>
      <c r="C118" s="25" t="s">
        <v>201</v>
      </c>
      <c r="D118" s="13" t="s">
        <v>203</v>
      </c>
      <c r="E118" s="14">
        <v>4575</v>
      </c>
      <c r="F118" s="14">
        <v>4575</v>
      </c>
      <c r="G118" s="102">
        <f>F118/E118%</f>
        <v>100</v>
      </c>
    </row>
    <row r="119" spans="1:7" s="12" customFormat="1" ht="18" customHeight="1" hidden="1">
      <c r="A119" s="26"/>
      <c r="B119" s="56">
        <v>75816</v>
      </c>
      <c r="C119" s="25"/>
      <c r="D119" s="13" t="s">
        <v>183</v>
      </c>
      <c r="E119" s="47"/>
      <c r="F119" s="47"/>
      <c r="G119" s="102"/>
    </row>
    <row r="120" spans="1:7" s="12" customFormat="1" ht="18" customHeight="1" hidden="1">
      <c r="A120" s="26"/>
      <c r="B120" s="56"/>
      <c r="C120" s="25" t="s">
        <v>182</v>
      </c>
      <c r="D120" s="13" t="s">
        <v>184</v>
      </c>
      <c r="E120" s="14"/>
      <c r="F120" s="14"/>
      <c r="G120" s="102"/>
    </row>
    <row r="121" spans="1:7" s="12" customFormat="1" ht="18" customHeight="1">
      <c r="A121" s="26"/>
      <c r="B121" s="56">
        <v>75831</v>
      </c>
      <c r="C121" s="25"/>
      <c r="D121" s="13" t="s">
        <v>110</v>
      </c>
      <c r="E121" s="47">
        <v>162970</v>
      </c>
      <c r="F121" s="47">
        <v>162970</v>
      </c>
      <c r="G121" s="102">
        <f t="shared" si="3"/>
        <v>100</v>
      </c>
    </row>
    <row r="122" spans="1:7" s="12" customFormat="1" ht="18" customHeight="1">
      <c r="A122" s="26"/>
      <c r="B122" s="56"/>
      <c r="C122" s="25" t="s">
        <v>80</v>
      </c>
      <c r="D122" s="13" t="s">
        <v>38</v>
      </c>
      <c r="E122" s="14">
        <v>162970</v>
      </c>
      <c r="F122" s="14">
        <v>162970</v>
      </c>
      <c r="G122" s="102">
        <f t="shared" si="3"/>
        <v>100</v>
      </c>
    </row>
    <row r="123" spans="1:7" ht="22.5" customHeight="1">
      <c r="A123" s="133">
        <v>801</v>
      </c>
      <c r="B123" s="145"/>
      <c r="C123" s="146"/>
      <c r="D123" s="136" t="s">
        <v>40</v>
      </c>
      <c r="E123" s="137">
        <f>E124+E132+E134+E139+E143+E145</f>
        <v>508507</v>
      </c>
      <c r="F123" s="137">
        <f>F124+F132+F134+F139+F143+F145</f>
        <v>484417</v>
      </c>
      <c r="G123" s="151">
        <f t="shared" si="3"/>
        <v>95.26260208807352</v>
      </c>
    </row>
    <row r="124" spans="1:9" s="12" customFormat="1" ht="18" customHeight="1">
      <c r="A124" s="26"/>
      <c r="B124" s="56">
        <v>80101</v>
      </c>
      <c r="C124" s="25"/>
      <c r="D124" s="13" t="s">
        <v>41</v>
      </c>
      <c r="E124" s="47">
        <f>SUM(E125:E131)</f>
        <v>125049</v>
      </c>
      <c r="F124" s="47">
        <f>SUM(F125:F131)</f>
        <v>124519</v>
      </c>
      <c r="G124" s="100">
        <f>(F124/E124)*100</f>
        <v>99.576166142872</v>
      </c>
      <c r="H124" s="46"/>
      <c r="I124" s="41"/>
    </row>
    <row r="125" spans="1:9" s="12" customFormat="1" ht="18" customHeight="1">
      <c r="A125" s="5"/>
      <c r="B125" s="10"/>
      <c r="C125" s="9" t="s">
        <v>57</v>
      </c>
      <c r="D125" s="11" t="s">
        <v>7</v>
      </c>
      <c r="E125" s="172">
        <v>0</v>
      </c>
      <c r="F125" s="80">
        <v>265</v>
      </c>
      <c r="G125" s="100"/>
      <c r="H125" s="41"/>
      <c r="I125" s="41"/>
    </row>
    <row r="126" spans="1:9" s="12" customFormat="1" ht="18" customHeight="1">
      <c r="A126" s="5"/>
      <c r="B126" s="61"/>
      <c r="C126" s="9" t="s">
        <v>58</v>
      </c>
      <c r="D126" s="22" t="s">
        <v>170</v>
      </c>
      <c r="E126" s="80">
        <v>0</v>
      </c>
      <c r="F126" s="80">
        <v>205</v>
      </c>
      <c r="G126" s="100"/>
      <c r="H126" s="41"/>
      <c r="I126" s="41"/>
    </row>
    <row r="127" spans="1:9" s="12" customFormat="1" ht="18" customHeight="1">
      <c r="A127" s="5"/>
      <c r="B127" s="61"/>
      <c r="C127" s="9" t="s">
        <v>81</v>
      </c>
      <c r="D127" s="22" t="s">
        <v>42</v>
      </c>
      <c r="E127" s="80">
        <v>1000</v>
      </c>
      <c r="F127" s="80">
        <v>0</v>
      </c>
      <c r="G127" s="100">
        <f aca="true" t="shared" si="4" ref="G127:G142">(F127/E127)*100</f>
        <v>0</v>
      </c>
      <c r="H127" s="41"/>
      <c r="I127" s="41"/>
    </row>
    <row r="128" spans="1:9" s="12" customFormat="1" ht="18" customHeight="1" hidden="1">
      <c r="A128" s="5"/>
      <c r="B128" s="61"/>
      <c r="C128" s="38" t="s">
        <v>82</v>
      </c>
      <c r="D128" s="22" t="s">
        <v>160</v>
      </c>
      <c r="E128" s="80"/>
      <c r="F128" s="80"/>
      <c r="G128" s="100" t="e">
        <f t="shared" si="4"/>
        <v>#DIV/0!</v>
      </c>
      <c r="H128" s="41"/>
      <c r="I128" s="41"/>
    </row>
    <row r="129" spans="1:7" s="12" customFormat="1" ht="18" customHeight="1">
      <c r="A129" s="5"/>
      <c r="B129" s="61"/>
      <c r="C129" s="38" t="s">
        <v>60</v>
      </c>
      <c r="D129" s="22" t="s">
        <v>196</v>
      </c>
      <c r="E129" s="40">
        <v>9049</v>
      </c>
      <c r="F129" s="19">
        <v>9049</v>
      </c>
      <c r="G129" s="100">
        <f>F129/E129%</f>
        <v>100</v>
      </c>
    </row>
    <row r="130" spans="1:9" s="12" customFormat="1" ht="18" customHeight="1">
      <c r="A130" s="5"/>
      <c r="B130" s="61"/>
      <c r="C130" s="38" t="s">
        <v>124</v>
      </c>
      <c r="D130" s="109" t="s">
        <v>123</v>
      </c>
      <c r="E130" s="80">
        <v>86250</v>
      </c>
      <c r="F130" s="80">
        <v>86250</v>
      </c>
      <c r="G130" s="100">
        <f>F130/E130%</f>
        <v>100</v>
      </c>
      <c r="H130" s="41"/>
      <c r="I130" s="41"/>
    </row>
    <row r="131" spans="1:9" s="12" customFormat="1" ht="18" customHeight="1">
      <c r="A131" s="5"/>
      <c r="B131" s="61"/>
      <c r="C131" s="38" t="s">
        <v>204</v>
      </c>
      <c r="D131" s="109" t="s">
        <v>123</v>
      </c>
      <c r="E131" s="80">
        <v>28750</v>
      </c>
      <c r="F131" s="80">
        <v>28750</v>
      </c>
      <c r="G131" s="100">
        <f>F131/E131%</f>
        <v>100</v>
      </c>
      <c r="H131" s="41"/>
      <c r="I131" s="41"/>
    </row>
    <row r="132" spans="1:9" s="12" customFormat="1" ht="18" customHeight="1">
      <c r="A132" s="5"/>
      <c r="B132" s="61">
        <v>80103</v>
      </c>
      <c r="C132" s="38"/>
      <c r="D132" s="22" t="s">
        <v>172</v>
      </c>
      <c r="E132" s="50">
        <v>148580</v>
      </c>
      <c r="F132" s="50">
        <v>147180</v>
      </c>
      <c r="G132" s="100">
        <f t="shared" si="4"/>
        <v>99.05774666846143</v>
      </c>
      <c r="H132" s="41"/>
      <c r="I132" s="41"/>
    </row>
    <row r="133" spans="1:9" s="12" customFormat="1" ht="18" customHeight="1">
      <c r="A133" s="5"/>
      <c r="B133" s="61"/>
      <c r="C133" s="38" t="s">
        <v>82</v>
      </c>
      <c r="D133" s="22" t="s">
        <v>171</v>
      </c>
      <c r="E133" s="80">
        <v>148580</v>
      </c>
      <c r="F133" s="80">
        <v>147180</v>
      </c>
      <c r="G133" s="100">
        <f t="shared" si="4"/>
        <v>99.05774666846143</v>
      </c>
      <c r="H133" s="41"/>
      <c r="I133" s="41"/>
    </row>
    <row r="134" spans="1:7" s="12" customFormat="1" ht="18" customHeight="1">
      <c r="A134" s="26"/>
      <c r="B134" s="56">
        <v>80104</v>
      </c>
      <c r="C134" s="25"/>
      <c r="D134" s="13" t="s">
        <v>52</v>
      </c>
      <c r="E134" s="47">
        <f>SUM(E135:E138)</f>
        <v>233978</v>
      </c>
      <c r="F134" s="47">
        <f>SUM(F135:F138)</f>
        <v>211674</v>
      </c>
      <c r="G134" s="100">
        <f t="shared" si="4"/>
        <v>90.46747984853278</v>
      </c>
    </row>
    <row r="135" spans="1:7" s="12" customFormat="1" ht="18" customHeight="1">
      <c r="A135" s="26"/>
      <c r="B135" s="56"/>
      <c r="C135" s="25" t="s">
        <v>81</v>
      </c>
      <c r="D135" s="13" t="s">
        <v>42</v>
      </c>
      <c r="E135" s="70">
        <v>131300</v>
      </c>
      <c r="F135" s="80">
        <v>108996</v>
      </c>
      <c r="G135" s="100">
        <f t="shared" si="4"/>
        <v>83.012947448591</v>
      </c>
    </row>
    <row r="136" spans="1:7" s="12" customFormat="1" ht="18" customHeight="1">
      <c r="A136" s="26"/>
      <c r="B136" s="56"/>
      <c r="C136" s="25" t="s">
        <v>82</v>
      </c>
      <c r="D136" s="13" t="s">
        <v>171</v>
      </c>
      <c r="E136" s="70">
        <v>102678</v>
      </c>
      <c r="F136" s="80">
        <v>102678</v>
      </c>
      <c r="G136" s="100">
        <f t="shared" si="4"/>
        <v>100</v>
      </c>
    </row>
    <row r="137" spans="1:7" s="12" customFormat="1" ht="18" customHeight="1" hidden="1">
      <c r="A137" s="26"/>
      <c r="B137" s="56"/>
      <c r="C137" s="25" t="s">
        <v>161</v>
      </c>
      <c r="D137" s="13" t="s">
        <v>162</v>
      </c>
      <c r="E137" s="70"/>
      <c r="F137" s="80"/>
      <c r="G137" s="100" t="e">
        <f t="shared" si="4"/>
        <v>#DIV/0!</v>
      </c>
    </row>
    <row r="138" spans="1:7" s="12" customFormat="1" ht="18" customHeight="1" hidden="1">
      <c r="A138" s="26"/>
      <c r="B138" s="56"/>
      <c r="C138" s="25" t="s">
        <v>124</v>
      </c>
      <c r="D138" s="13" t="s">
        <v>123</v>
      </c>
      <c r="E138" s="70"/>
      <c r="F138" s="80"/>
      <c r="G138" s="100" t="e">
        <f t="shared" si="4"/>
        <v>#DIV/0!</v>
      </c>
    </row>
    <row r="139" spans="1:7" s="12" customFormat="1" ht="18" customHeight="1">
      <c r="A139" s="5"/>
      <c r="B139" s="10">
        <v>80110</v>
      </c>
      <c r="C139" s="9"/>
      <c r="D139" s="11" t="s">
        <v>156</v>
      </c>
      <c r="E139" s="50">
        <f>SUM(E140:E142)</f>
        <v>900</v>
      </c>
      <c r="F139" s="50">
        <f>SUM(F140:F142)</f>
        <v>989</v>
      </c>
      <c r="G139" s="100">
        <f t="shared" si="4"/>
        <v>109.88888888888889</v>
      </c>
    </row>
    <row r="140" spans="1:7" s="12" customFormat="1" ht="18" customHeight="1">
      <c r="A140" s="5"/>
      <c r="B140" s="10"/>
      <c r="C140" s="9" t="s">
        <v>168</v>
      </c>
      <c r="D140" s="11" t="s">
        <v>169</v>
      </c>
      <c r="E140" s="50"/>
      <c r="F140" s="70">
        <v>24</v>
      </c>
      <c r="G140" s="100"/>
    </row>
    <row r="141" spans="1:7" s="12" customFormat="1" ht="18" customHeight="1">
      <c r="A141" s="5"/>
      <c r="B141" s="10"/>
      <c r="C141" s="9" t="s">
        <v>57</v>
      </c>
      <c r="D141" s="11" t="s">
        <v>7</v>
      </c>
      <c r="E141" s="40">
        <v>0</v>
      </c>
      <c r="F141" s="15">
        <v>60</v>
      </c>
      <c r="G141" s="100"/>
    </row>
    <row r="142" spans="1:10" s="12" customFormat="1" ht="18" customHeight="1">
      <c r="A142" s="5"/>
      <c r="B142" s="10"/>
      <c r="C142" s="9" t="s">
        <v>58</v>
      </c>
      <c r="D142" s="11" t="s">
        <v>14</v>
      </c>
      <c r="E142" s="40">
        <v>900</v>
      </c>
      <c r="F142" s="15">
        <v>905</v>
      </c>
      <c r="G142" s="100">
        <f t="shared" si="4"/>
        <v>100.55555555555556</v>
      </c>
      <c r="H142" s="225"/>
      <c r="I142" s="285"/>
      <c r="J142" s="285"/>
    </row>
    <row r="143" spans="1:10" s="12" customFormat="1" ht="18" customHeight="1">
      <c r="A143" s="5"/>
      <c r="B143" s="10">
        <v>80113</v>
      </c>
      <c r="C143" s="9"/>
      <c r="D143" s="11" t="s">
        <v>185</v>
      </c>
      <c r="E143" s="50"/>
      <c r="F143" s="49">
        <v>25</v>
      </c>
      <c r="G143" s="100"/>
      <c r="H143" s="225"/>
      <c r="I143" s="285"/>
      <c r="J143" s="285"/>
    </row>
    <row r="144" spans="1:10" s="12" customFormat="1" ht="18" customHeight="1">
      <c r="A144" s="5"/>
      <c r="B144" s="10"/>
      <c r="C144" s="9"/>
      <c r="D144" s="11" t="s">
        <v>122</v>
      </c>
      <c r="E144" s="40"/>
      <c r="F144" s="15">
        <v>25</v>
      </c>
      <c r="G144" s="100"/>
      <c r="H144" s="225"/>
      <c r="I144" s="285"/>
      <c r="J144" s="285"/>
    </row>
    <row r="145" spans="1:7" s="12" customFormat="1" ht="18" customHeight="1">
      <c r="A145" s="5"/>
      <c r="B145" s="10">
        <v>80114</v>
      </c>
      <c r="C145" s="9"/>
      <c r="D145" s="22" t="s">
        <v>212</v>
      </c>
      <c r="E145" s="50">
        <f>SUM(E146:E147)</f>
        <v>0</v>
      </c>
      <c r="F145" s="50">
        <f>SUM(F146:F147)</f>
        <v>30</v>
      </c>
      <c r="G145" s="100"/>
    </row>
    <row r="146" spans="1:7" s="12" customFormat="1" ht="18" customHeight="1">
      <c r="A146" s="5"/>
      <c r="B146" s="10"/>
      <c r="C146" s="9" t="s">
        <v>75</v>
      </c>
      <c r="D146" s="13" t="s">
        <v>31</v>
      </c>
      <c r="E146" s="50"/>
      <c r="F146" s="70">
        <v>5</v>
      </c>
      <c r="G146" s="100"/>
    </row>
    <row r="147" spans="1:7" s="12" customFormat="1" ht="18" customHeight="1">
      <c r="A147" s="5"/>
      <c r="B147" s="179"/>
      <c r="C147" s="180" t="s">
        <v>96</v>
      </c>
      <c r="D147" s="264" t="s">
        <v>122</v>
      </c>
      <c r="E147" s="32"/>
      <c r="F147" s="15">
        <v>25</v>
      </c>
      <c r="G147" s="100"/>
    </row>
    <row r="148" spans="1:7" ht="23.25" customHeight="1">
      <c r="A148" s="133">
        <v>851</v>
      </c>
      <c r="B148" s="133"/>
      <c r="C148" s="148"/>
      <c r="D148" s="149" t="s">
        <v>44</v>
      </c>
      <c r="E148" s="150">
        <v>570</v>
      </c>
      <c r="F148" s="138">
        <v>570</v>
      </c>
      <c r="G148" s="147">
        <f>F148/E148%</f>
        <v>100</v>
      </c>
    </row>
    <row r="149" spans="1:7" s="12" customFormat="1" ht="18" customHeight="1">
      <c r="A149" s="20"/>
      <c r="B149" s="56">
        <v>85195</v>
      </c>
      <c r="C149" s="83"/>
      <c r="D149" s="66" t="s">
        <v>43</v>
      </c>
      <c r="E149" s="85">
        <v>570</v>
      </c>
      <c r="F149" s="86">
        <v>570</v>
      </c>
      <c r="G149" s="100">
        <f>F149/E149%</f>
        <v>100</v>
      </c>
    </row>
    <row r="150" spans="1:7" s="12" customFormat="1" ht="18" customHeight="1">
      <c r="A150" s="37"/>
      <c r="B150" s="56"/>
      <c r="C150" s="84" t="s">
        <v>60</v>
      </c>
      <c r="D150" s="82" t="s">
        <v>151</v>
      </c>
      <c r="E150" s="81">
        <v>570</v>
      </c>
      <c r="F150" s="15">
        <v>570</v>
      </c>
      <c r="G150" s="100">
        <f>F150/E150%</f>
        <v>100</v>
      </c>
    </row>
    <row r="151" spans="1:7" ht="24" customHeight="1">
      <c r="A151" s="144">
        <v>852</v>
      </c>
      <c r="B151" s="145"/>
      <c r="C151" s="146"/>
      <c r="D151" s="136" t="s">
        <v>46</v>
      </c>
      <c r="E151" s="137">
        <f>E152+E159+E162+E164+E168+E171+E175+E177+E181+E185+E173</f>
        <v>5066954</v>
      </c>
      <c r="F151" s="137">
        <f>F152+F159+F162+F164+F168+F171+F175+F177+F181+F185+F173</f>
        <v>5026781</v>
      </c>
      <c r="G151" s="147">
        <f>(F151/E151)*100</f>
        <v>99.20715680466016</v>
      </c>
    </row>
    <row r="152" spans="1:7" s="12" customFormat="1" ht="18" customHeight="1">
      <c r="A152" s="26"/>
      <c r="B152" s="56">
        <v>85203</v>
      </c>
      <c r="C152" s="25"/>
      <c r="D152" s="178" t="s">
        <v>155</v>
      </c>
      <c r="E152" s="47">
        <f>SUM(E153:E161)</f>
        <v>446870</v>
      </c>
      <c r="F152" s="47">
        <f>SUM(F153:F161)</f>
        <v>446945</v>
      </c>
      <c r="G152" s="104">
        <f>(F152/E152)*100</f>
        <v>100.01678340456957</v>
      </c>
    </row>
    <row r="153" spans="1:7" s="12" customFormat="1" ht="18" customHeight="1">
      <c r="A153" s="26"/>
      <c r="B153" s="56"/>
      <c r="C153" s="25" t="s">
        <v>57</v>
      </c>
      <c r="D153" s="178" t="s">
        <v>7</v>
      </c>
      <c r="E153" s="71">
        <v>100</v>
      </c>
      <c r="F153" s="71">
        <v>0</v>
      </c>
      <c r="G153" s="104">
        <f aca="true" t="shared" si="5" ref="G153:G161">(F153/E153)*100</f>
        <v>0</v>
      </c>
    </row>
    <row r="154" spans="1:7" s="12" customFormat="1" ht="18" customHeight="1">
      <c r="A154" s="26"/>
      <c r="B154" s="56"/>
      <c r="C154" s="25" t="s">
        <v>75</v>
      </c>
      <c r="D154" s="13" t="s">
        <v>31</v>
      </c>
      <c r="E154" s="71"/>
      <c r="F154" s="71">
        <v>2</v>
      </c>
      <c r="G154" s="104"/>
    </row>
    <row r="155" spans="1:7" s="12" customFormat="1" ht="18" customHeight="1">
      <c r="A155" s="26"/>
      <c r="B155" s="56"/>
      <c r="C155" s="25" t="s">
        <v>96</v>
      </c>
      <c r="D155" s="178" t="s">
        <v>122</v>
      </c>
      <c r="E155" s="71">
        <v>760</v>
      </c>
      <c r="F155" s="71">
        <v>761</v>
      </c>
      <c r="G155" s="104">
        <f t="shared" si="5"/>
        <v>100.13157894736841</v>
      </c>
    </row>
    <row r="156" spans="1:7" s="12" customFormat="1" ht="18" customHeight="1">
      <c r="A156" s="26"/>
      <c r="B156" s="56"/>
      <c r="C156" s="25" t="s">
        <v>60</v>
      </c>
      <c r="D156" s="13" t="s">
        <v>150</v>
      </c>
      <c r="E156" s="71">
        <v>366010</v>
      </c>
      <c r="F156" s="71">
        <v>366010</v>
      </c>
      <c r="G156" s="104">
        <f t="shared" si="5"/>
        <v>100</v>
      </c>
    </row>
    <row r="157" spans="1:7" s="12" customFormat="1" ht="18" customHeight="1">
      <c r="A157" s="26"/>
      <c r="B157" s="56"/>
      <c r="C157" s="25" t="s">
        <v>130</v>
      </c>
      <c r="D157" s="178" t="s">
        <v>163</v>
      </c>
      <c r="E157" s="47"/>
      <c r="F157" s="71">
        <v>172</v>
      </c>
      <c r="G157" s="104"/>
    </row>
    <row r="158" spans="1:7" s="12" customFormat="1" ht="18" customHeight="1" hidden="1">
      <c r="A158" s="26"/>
      <c r="B158" s="56"/>
      <c r="C158" s="25" t="s">
        <v>95</v>
      </c>
      <c r="D158" s="13" t="s">
        <v>173</v>
      </c>
      <c r="E158" s="14"/>
      <c r="F158" s="14"/>
      <c r="G158" s="104" t="e">
        <f t="shared" si="5"/>
        <v>#DIV/0!</v>
      </c>
    </row>
    <row r="159" spans="1:7" s="12" customFormat="1" ht="18" customHeight="1" hidden="1">
      <c r="A159" s="26"/>
      <c r="B159" s="56">
        <v>85205</v>
      </c>
      <c r="C159" s="25"/>
      <c r="D159" s="13" t="s">
        <v>174</v>
      </c>
      <c r="E159" s="47"/>
      <c r="F159" s="47"/>
      <c r="G159" s="104" t="e">
        <f t="shared" si="5"/>
        <v>#DIV/0!</v>
      </c>
    </row>
    <row r="160" spans="1:7" s="12" customFormat="1" ht="18" customHeight="1" hidden="1">
      <c r="A160" s="26"/>
      <c r="B160" s="56"/>
      <c r="C160" s="25" t="s">
        <v>97</v>
      </c>
      <c r="D160" s="13" t="s">
        <v>175</v>
      </c>
      <c r="E160" s="14"/>
      <c r="F160" s="14"/>
      <c r="G160" s="104" t="e">
        <f t="shared" si="5"/>
        <v>#DIV/0!</v>
      </c>
    </row>
    <row r="161" spans="1:7" s="12" customFormat="1" ht="18" customHeight="1">
      <c r="A161" s="26"/>
      <c r="B161" s="56"/>
      <c r="C161" s="25" t="s">
        <v>205</v>
      </c>
      <c r="D161" s="13" t="s">
        <v>206</v>
      </c>
      <c r="E161" s="14">
        <v>80000</v>
      </c>
      <c r="F161" s="14">
        <v>80000</v>
      </c>
      <c r="G161" s="104">
        <f t="shared" si="5"/>
        <v>100</v>
      </c>
    </row>
    <row r="162" spans="1:7" s="12" customFormat="1" ht="18" customHeight="1">
      <c r="A162" s="26"/>
      <c r="B162" s="56">
        <v>85206</v>
      </c>
      <c r="C162" s="25"/>
      <c r="D162" s="13" t="s">
        <v>153</v>
      </c>
      <c r="E162" s="47">
        <v>20279</v>
      </c>
      <c r="F162" s="47">
        <v>20026</v>
      </c>
      <c r="G162" s="104">
        <f aca="true" t="shared" si="6" ref="G162:G167">(F162/E162)*100</f>
        <v>98.75240396469253</v>
      </c>
    </row>
    <row r="163" spans="1:7" s="12" customFormat="1" ht="18" customHeight="1">
      <c r="A163" s="26"/>
      <c r="B163" s="56"/>
      <c r="C163" s="25" t="s">
        <v>82</v>
      </c>
      <c r="D163" s="13" t="s">
        <v>154</v>
      </c>
      <c r="E163" s="14">
        <v>20279</v>
      </c>
      <c r="F163" s="14">
        <v>20026</v>
      </c>
      <c r="G163" s="104">
        <f t="shared" si="6"/>
        <v>98.75240396469253</v>
      </c>
    </row>
    <row r="164" spans="1:7" s="12" customFormat="1" ht="18" customHeight="1">
      <c r="A164" s="26"/>
      <c r="B164" s="56">
        <v>85212</v>
      </c>
      <c r="C164" s="25"/>
      <c r="D164" s="13" t="s">
        <v>84</v>
      </c>
      <c r="E164" s="47">
        <f>SUM(E165:E167)</f>
        <v>3374455</v>
      </c>
      <c r="F164" s="47">
        <f>SUM(F165:F167)</f>
        <v>3339993</v>
      </c>
      <c r="G164" s="104">
        <f t="shared" si="6"/>
        <v>98.97873878893037</v>
      </c>
    </row>
    <row r="165" spans="1:7" s="12" customFormat="1" ht="18" customHeight="1">
      <c r="A165" s="26"/>
      <c r="B165" s="56"/>
      <c r="C165" s="25" t="s">
        <v>57</v>
      </c>
      <c r="D165" s="13" t="s">
        <v>7</v>
      </c>
      <c r="E165" s="47"/>
      <c r="F165" s="71">
        <v>7</v>
      </c>
      <c r="G165" s="104"/>
    </row>
    <row r="166" spans="1:7" s="12" customFormat="1" ht="18" customHeight="1">
      <c r="A166" s="26"/>
      <c r="B166" s="56"/>
      <c r="C166" s="25" t="s">
        <v>60</v>
      </c>
      <c r="D166" s="13" t="s">
        <v>150</v>
      </c>
      <c r="E166" s="14">
        <v>3341416</v>
      </c>
      <c r="F166" s="14">
        <v>3306688</v>
      </c>
      <c r="G166" s="104">
        <f t="shared" si="6"/>
        <v>98.96068014278976</v>
      </c>
    </row>
    <row r="167" spans="1:7" s="12" customFormat="1" ht="18" customHeight="1">
      <c r="A167" s="26"/>
      <c r="B167" s="56"/>
      <c r="C167" s="25" t="s">
        <v>130</v>
      </c>
      <c r="D167" s="13" t="s">
        <v>133</v>
      </c>
      <c r="E167" s="14">
        <v>33039</v>
      </c>
      <c r="F167" s="14">
        <v>33298</v>
      </c>
      <c r="G167" s="104">
        <f t="shared" si="6"/>
        <v>100.78392203153848</v>
      </c>
    </row>
    <row r="168" spans="1:7" s="12" customFormat="1" ht="18" customHeight="1">
      <c r="A168" s="26"/>
      <c r="B168" s="56">
        <v>85213</v>
      </c>
      <c r="C168" s="25"/>
      <c r="D168" s="13" t="s">
        <v>90</v>
      </c>
      <c r="E168" s="47">
        <f>SUM(E169:E170)</f>
        <v>46811</v>
      </c>
      <c r="F168" s="47">
        <f>SUM(F169:F170)</f>
        <v>46039</v>
      </c>
      <c r="G168" s="104">
        <f aca="true" t="shared" si="7" ref="G168:G192">(F168/E168)*100</f>
        <v>98.35081497938519</v>
      </c>
    </row>
    <row r="169" spans="1:7" s="12" customFormat="1" ht="18" customHeight="1">
      <c r="A169" s="26"/>
      <c r="B169" s="56"/>
      <c r="C169" s="25" t="s">
        <v>60</v>
      </c>
      <c r="D169" s="13" t="s">
        <v>47</v>
      </c>
      <c r="E169" s="14">
        <v>19535</v>
      </c>
      <c r="F169" s="14">
        <v>19211</v>
      </c>
      <c r="G169" s="104">
        <f>F169/E169%</f>
        <v>98.34143844381879</v>
      </c>
    </row>
    <row r="170" spans="1:7" s="12" customFormat="1" ht="18" customHeight="1">
      <c r="A170" s="26"/>
      <c r="B170" s="56"/>
      <c r="C170" s="25" t="s">
        <v>82</v>
      </c>
      <c r="D170" s="13" t="s">
        <v>128</v>
      </c>
      <c r="E170" s="14">
        <v>27276</v>
      </c>
      <c r="F170" s="14">
        <v>26828</v>
      </c>
      <c r="G170" s="104">
        <f>F170/E170%</f>
        <v>98.35753042968177</v>
      </c>
    </row>
    <row r="171" spans="1:7" s="12" customFormat="1" ht="18" customHeight="1">
      <c r="A171" s="26"/>
      <c r="B171" s="56">
        <v>85214</v>
      </c>
      <c r="C171" s="25"/>
      <c r="D171" s="13" t="s">
        <v>87</v>
      </c>
      <c r="E171" s="47">
        <v>345318</v>
      </c>
      <c r="F171" s="47">
        <v>345318</v>
      </c>
      <c r="G171" s="104">
        <f>F171/E171%</f>
        <v>100</v>
      </c>
    </row>
    <row r="172" spans="1:7" s="12" customFormat="1" ht="18" customHeight="1">
      <c r="A172" s="26"/>
      <c r="B172" s="56"/>
      <c r="C172" s="25" t="s">
        <v>82</v>
      </c>
      <c r="D172" s="13" t="s">
        <v>48</v>
      </c>
      <c r="E172" s="14">
        <v>345318</v>
      </c>
      <c r="F172" s="71">
        <v>345318</v>
      </c>
      <c r="G172" s="104">
        <f t="shared" si="7"/>
        <v>100</v>
      </c>
    </row>
    <row r="173" spans="1:7" s="12" customFormat="1" ht="18" customHeight="1">
      <c r="A173" s="26"/>
      <c r="B173" s="56">
        <v>85215</v>
      </c>
      <c r="C173" s="25"/>
      <c r="D173" s="13" t="s">
        <v>186</v>
      </c>
      <c r="E173" s="47">
        <v>2771</v>
      </c>
      <c r="F173" s="47">
        <v>2757</v>
      </c>
      <c r="G173" s="104">
        <f t="shared" si="7"/>
        <v>99.49476723204619</v>
      </c>
    </row>
    <row r="174" spans="1:8" s="12" customFormat="1" ht="18" customHeight="1">
      <c r="A174" s="26"/>
      <c r="B174" s="56"/>
      <c r="C174" s="25" t="s">
        <v>60</v>
      </c>
      <c r="D174" s="13" t="s">
        <v>150</v>
      </c>
      <c r="E174" s="14">
        <v>2771</v>
      </c>
      <c r="F174" s="14">
        <v>2757</v>
      </c>
      <c r="G174" s="104">
        <f t="shared" si="7"/>
        <v>99.49476723204619</v>
      </c>
      <c r="H174" s="14"/>
    </row>
    <row r="175" spans="1:7" s="12" customFormat="1" ht="18" customHeight="1">
      <c r="A175" s="26"/>
      <c r="B175" s="56">
        <v>85216</v>
      </c>
      <c r="C175" s="25"/>
      <c r="D175" s="13" t="s">
        <v>139</v>
      </c>
      <c r="E175" s="47">
        <v>327555</v>
      </c>
      <c r="F175" s="47">
        <v>327555</v>
      </c>
      <c r="G175" s="104">
        <f>F175/E175%</f>
        <v>100</v>
      </c>
    </row>
    <row r="176" spans="1:7" s="12" customFormat="1" ht="18" customHeight="1">
      <c r="A176" s="26"/>
      <c r="B176" s="56"/>
      <c r="C176" s="25" t="s">
        <v>82</v>
      </c>
      <c r="D176" s="13" t="s">
        <v>116</v>
      </c>
      <c r="E176" s="14">
        <v>327555</v>
      </c>
      <c r="F176" s="14">
        <v>327555</v>
      </c>
      <c r="G176" s="104">
        <f>F176/E176%</f>
        <v>100</v>
      </c>
    </row>
    <row r="177" spans="1:7" s="12" customFormat="1" ht="18" customHeight="1">
      <c r="A177" s="26"/>
      <c r="B177" s="56">
        <v>85219</v>
      </c>
      <c r="C177" s="25"/>
      <c r="D177" s="13" t="s">
        <v>49</v>
      </c>
      <c r="E177" s="47">
        <f>SUM(E178:E180)</f>
        <v>139545</v>
      </c>
      <c r="F177" s="47">
        <f>SUM(F178:F180)</f>
        <v>139516</v>
      </c>
      <c r="G177" s="104">
        <f t="shared" si="7"/>
        <v>99.9792181733491</v>
      </c>
    </row>
    <row r="178" spans="1:7" s="12" customFormat="1" ht="18" customHeight="1">
      <c r="A178" s="26"/>
      <c r="B178" s="56"/>
      <c r="C178" s="25" t="s">
        <v>75</v>
      </c>
      <c r="D178" s="13" t="s">
        <v>31</v>
      </c>
      <c r="E178" s="71"/>
      <c r="F178" s="71">
        <v>26</v>
      </c>
      <c r="G178" s="104"/>
    </row>
    <row r="179" spans="1:7" s="12" customFormat="1" ht="18" customHeight="1">
      <c r="A179" s="26"/>
      <c r="B179" s="56"/>
      <c r="C179" s="25" t="s">
        <v>82</v>
      </c>
      <c r="D179" s="13" t="s">
        <v>48</v>
      </c>
      <c r="E179" s="71">
        <v>118452</v>
      </c>
      <c r="F179" s="71">
        <v>118452</v>
      </c>
      <c r="G179" s="104">
        <f t="shared" si="7"/>
        <v>100</v>
      </c>
    </row>
    <row r="180" spans="1:7" s="12" customFormat="1" ht="18" customHeight="1">
      <c r="A180" s="26"/>
      <c r="B180" s="56"/>
      <c r="C180" s="25" t="s">
        <v>124</v>
      </c>
      <c r="D180" s="13" t="s">
        <v>123</v>
      </c>
      <c r="E180" s="71">
        <v>21093</v>
      </c>
      <c r="F180" s="71">
        <v>21038</v>
      </c>
      <c r="G180" s="104">
        <f t="shared" si="7"/>
        <v>99.73924998814773</v>
      </c>
    </row>
    <row r="181" spans="1:7" s="12" customFormat="1" ht="18" customHeight="1">
      <c r="A181" s="26"/>
      <c r="B181" s="56">
        <v>85228</v>
      </c>
      <c r="C181" s="25"/>
      <c r="D181" s="13" t="s">
        <v>50</v>
      </c>
      <c r="E181" s="47">
        <v>24000</v>
      </c>
      <c r="F181" s="47">
        <v>23646</v>
      </c>
      <c r="G181" s="104">
        <f t="shared" si="7"/>
        <v>98.52499999999999</v>
      </c>
    </row>
    <row r="182" spans="1:7" s="12" customFormat="1" ht="18" customHeight="1">
      <c r="A182" s="26"/>
      <c r="B182" s="56"/>
      <c r="C182" s="25" t="s">
        <v>81</v>
      </c>
      <c r="D182" s="13" t="s">
        <v>42</v>
      </c>
      <c r="E182" s="14">
        <v>24000</v>
      </c>
      <c r="F182" s="14">
        <v>23646</v>
      </c>
      <c r="G182" s="104">
        <f t="shared" si="7"/>
        <v>98.52499999999999</v>
      </c>
    </row>
    <row r="183" spans="1:7" s="12" customFormat="1" ht="18" customHeight="1" hidden="1">
      <c r="A183" s="26"/>
      <c r="B183" s="56">
        <v>85278</v>
      </c>
      <c r="C183" s="25"/>
      <c r="D183" s="13" t="s">
        <v>153</v>
      </c>
      <c r="E183" s="49"/>
      <c r="F183" s="79"/>
      <c r="G183" s="104"/>
    </row>
    <row r="184" spans="1:7" s="12" customFormat="1" ht="18" customHeight="1" hidden="1">
      <c r="A184" s="26"/>
      <c r="B184" s="56"/>
      <c r="C184" s="25" t="s">
        <v>60</v>
      </c>
      <c r="D184" s="13" t="s">
        <v>151</v>
      </c>
      <c r="E184" s="15"/>
      <c r="F184" s="44"/>
      <c r="G184" s="104"/>
    </row>
    <row r="185" spans="1:7" s="12" customFormat="1" ht="18" customHeight="1">
      <c r="A185" s="26"/>
      <c r="B185" s="56">
        <v>85295</v>
      </c>
      <c r="C185" s="25"/>
      <c r="D185" s="13" t="s">
        <v>43</v>
      </c>
      <c r="E185" s="49">
        <f>SUM(E186:E188)</f>
        <v>339350</v>
      </c>
      <c r="F185" s="79">
        <f>SUM(F186:F188)</f>
        <v>334986</v>
      </c>
      <c r="G185" s="104">
        <f>F185/E185%</f>
        <v>98.71401208192133</v>
      </c>
    </row>
    <row r="186" spans="1:7" s="12" customFormat="1" ht="18" customHeight="1">
      <c r="A186" s="20"/>
      <c r="B186" s="56"/>
      <c r="C186" s="25" t="s">
        <v>57</v>
      </c>
      <c r="D186" s="13" t="s">
        <v>7</v>
      </c>
      <c r="E186" s="91">
        <v>7000</v>
      </c>
      <c r="F186" s="71">
        <v>3811</v>
      </c>
      <c r="G186" s="104">
        <f>F186/E186%</f>
        <v>54.44285714285714</v>
      </c>
    </row>
    <row r="187" spans="1:7" s="12" customFormat="1" ht="18" customHeight="1">
      <c r="A187" s="20"/>
      <c r="B187" s="56"/>
      <c r="C187" s="25" t="s">
        <v>60</v>
      </c>
      <c r="D187" s="36" t="s">
        <v>149</v>
      </c>
      <c r="E187" s="127">
        <v>76350</v>
      </c>
      <c r="F187" s="128">
        <v>75175</v>
      </c>
      <c r="G187" s="104">
        <f>F187/E187%</f>
        <v>98.46103470857891</v>
      </c>
    </row>
    <row r="188" spans="1:7" s="12" customFormat="1" ht="26.25" customHeight="1">
      <c r="A188" s="20"/>
      <c r="B188" s="57"/>
      <c r="C188" s="25" t="s">
        <v>82</v>
      </c>
      <c r="D188" s="66" t="s">
        <v>51</v>
      </c>
      <c r="E188" s="14">
        <v>256000</v>
      </c>
      <c r="F188" s="14">
        <v>256000</v>
      </c>
      <c r="G188" s="104">
        <f t="shared" si="7"/>
        <v>100</v>
      </c>
    </row>
    <row r="189" spans="1:7" s="12" customFormat="1" ht="30.75" customHeight="1">
      <c r="A189" s="139">
        <v>853</v>
      </c>
      <c r="B189" s="140"/>
      <c r="C189" s="132"/>
      <c r="D189" s="141" t="s">
        <v>127</v>
      </c>
      <c r="E189" s="142">
        <v>257963</v>
      </c>
      <c r="F189" s="142">
        <v>188140</v>
      </c>
      <c r="G189" s="173">
        <f t="shared" si="7"/>
        <v>72.93293999527064</v>
      </c>
    </row>
    <row r="190" spans="1:7" s="12" customFormat="1" ht="24" customHeight="1">
      <c r="A190" s="89"/>
      <c r="B190" s="88">
        <v>85395</v>
      </c>
      <c r="C190" s="38"/>
      <c r="D190" s="66" t="s">
        <v>43</v>
      </c>
      <c r="E190" s="87">
        <f>SUM(E191:E192)</f>
        <v>257963</v>
      </c>
      <c r="F190" s="87">
        <f>SUM(F191:F192)</f>
        <v>188140</v>
      </c>
      <c r="G190" s="173">
        <f t="shared" si="7"/>
        <v>72.93293999527064</v>
      </c>
    </row>
    <row r="191" spans="1:7" s="12" customFormat="1" ht="21.75" customHeight="1">
      <c r="A191" s="20"/>
      <c r="B191" s="88"/>
      <c r="C191" s="38" t="s">
        <v>140</v>
      </c>
      <c r="D191" s="66" t="s">
        <v>123</v>
      </c>
      <c r="E191" s="40">
        <v>245008</v>
      </c>
      <c r="F191" s="40">
        <v>175185</v>
      </c>
      <c r="G191" s="104">
        <f t="shared" si="7"/>
        <v>71.50174688173448</v>
      </c>
    </row>
    <row r="192" spans="1:7" s="12" customFormat="1" ht="22.5" customHeight="1">
      <c r="A192" s="37"/>
      <c r="B192" s="88"/>
      <c r="C192" s="38" t="s">
        <v>121</v>
      </c>
      <c r="D192" s="66" t="s">
        <v>126</v>
      </c>
      <c r="E192" s="40">
        <v>12955</v>
      </c>
      <c r="F192" s="40">
        <v>12955</v>
      </c>
      <c r="G192" s="105">
        <f t="shared" si="7"/>
        <v>100</v>
      </c>
    </row>
    <row r="193" spans="1:7" ht="24.75" customHeight="1">
      <c r="A193" s="133">
        <v>854</v>
      </c>
      <c r="B193" s="134"/>
      <c r="C193" s="135"/>
      <c r="D193" s="136" t="s">
        <v>92</v>
      </c>
      <c r="E193" s="137">
        <f>SUM(E195:E198)</f>
        <v>285638</v>
      </c>
      <c r="F193" s="137">
        <f>SUM(F195:F198)</f>
        <v>261581</v>
      </c>
      <c r="G193" s="131">
        <f aca="true" t="shared" si="8" ref="G193:G198">(F193/E193)*100</f>
        <v>91.57780127293988</v>
      </c>
    </row>
    <row r="194" spans="1:7" s="12" customFormat="1" ht="18" customHeight="1">
      <c r="A194" s="78"/>
      <c r="B194" s="61">
        <v>85415</v>
      </c>
      <c r="C194" s="38"/>
      <c r="D194" s="36" t="s">
        <v>93</v>
      </c>
      <c r="E194" s="50">
        <f>SUM(E195:E198)</f>
        <v>285638</v>
      </c>
      <c r="F194" s="50">
        <f>SUM(F195:F198)</f>
        <v>261581</v>
      </c>
      <c r="G194" s="104">
        <f t="shared" si="8"/>
        <v>91.57780127293988</v>
      </c>
    </row>
    <row r="195" spans="1:7" s="12" customFormat="1" ht="18" customHeight="1" hidden="1">
      <c r="A195" s="78"/>
      <c r="B195" s="61"/>
      <c r="C195" s="38" t="s">
        <v>96</v>
      </c>
      <c r="D195" s="36" t="s">
        <v>122</v>
      </c>
      <c r="E195" s="50"/>
      <c r="F195" s="227"/>
      <c r="G195" s="104" t="e">
        <f t="shared" si="8"/>
        <v>#DIV/0!</v>
      </c>
    </row>
    <row r="196" spans="1:7" s="12" customFormat="1" ht="18" customHeight="1">
      <c r="A196" s="78"/>
      <c r="B196" s="61"/>
      <c r="C196" s="38" t="s">
        <v>82</v>
      </c>
      <c r="D196" s="36" t="s">
        <v>104</v>
      </c>
      <c r="E196" s="80">
        <v>261548</v>
      </c>
      <c r="F196" s="227">
        <v>237491</v>
      </c>
      <c r="G196" s="104">
        <f t="shared" si="8"/>
        <v>90.802070748008</v>
      </c>
    </row>
    <row r="197" spans="1:7" s="12" customFormat="1" ht="20.25" customHeight="1">
      <c r="A197" s="78"/>
      <c r="B197" s="61"/>
      <c r="C197" s="38" t="s">
        <v>176</v>
      </c>
      <c r="D197" s="36" t="s">
        <v>104</v>
      </c>
      <c r="E197" s="40">
        <v>24090</v>
      </c>
      <c r="F197" s="45">
        <v>24090</v>
      </c>
      <c r="G197" s="104">
        <f t="shared" si="8"/>
        <v>100</v>
      </c>
    </row>
    <row r="198" spans="1:7" s="12" customFormat="1" ht="20.25" customHeight="1" hidden="1">
      <c r="A198" s="229"/>
      <c r="B198" s="62"/>
      <c r="C198" s="38" t="s">
        <v>176</v>
      </c>
      <c r="D198" s="36" t="s">
        <v>179</v>
      </c>
      <c r="E198" s="40"/>
      <c r="F198" s="45"/>
      <c r="G198" s="104" t="e">
        <f t="shared" si="8"/>
        <v>#DIV/0!</v>
      </c>
    </row>
    <row r="199" spans="1:7" s="12" customFormat="1" ht="26.25" customHeight="1">
      <c r="A199" s="277">
        <v>900</v>
      </c>
      <c r="B199" s="269"/>
      <c r="C199" s="270"/>
      <c r="D199" s="271" t="s">
        <v>118</v>
      </c>
      <c r="E199" s="272">
        <f>E200+E204+E206+E208+E211</f>
        <v>3258994</v>
      </c>
      <c r="F199" s="272">
        <f>F200+F204+F206+F208+F211</f>
        <v>3070672</v>
      </c>
      <c r="G199" s="273">
        <f aca="true" t="shared" si="9" ref="G199:G222">F199/E199%</f>
        <v>94.2214683426849</v>
      </c>
    </row>
    <row r="200" spans="1:7" s="12" customFormat="1" ht="20.25" customHeight="1">
      <c r="A200" s="228"/>
      <c r="B200" s="278">
        <v>90095</v>
      </c>
      <c r="C200" s="279"/>
      <c r="D200" s="280" t="s">
        <v>43</v>
      </c>
      <c r="E200" s="281">
        <f>SUM(E201:E203)</f>
        <v>49410</v>
      </c>
      <c r="F200" s="281">
        <f>SUM(F201:F203)</f>
        <v>41210</v>
      </c>
      <c r="G200" s="282">
        <f t="shared" si="9"/>
        <v>83.40416919651892</v>
      </c>
    </row>
    <row r="201" spans="1:7" s="12" customFormat="1" ht="20.25" customHeight="1" hidden="1">
      <c r="A201" s="276"/>
      <c r="B201" s="111"/>
      <c r="C201" s="110" t="s">
        <v>161</v>
      </c>
      <c r="D201" s="109" t="s">
        <v>162</v>
      </c>
      <c r="E201" s="108"/>
      <c r="F201" s="274"/>
      <c r="G201" s="282" t="e">
        <f t="shared" si="9"/>
        <v>#DIV/0!</v>
      </c>
    </row>
    <row r="202" spans="1:7" s="12" customFormat="1" ht="20.25" customHeight="1">
      <c r="A202" s="113"/>
      <c r="B202" s="111"/>
      <c r="C202" s="110" t="s">
        <v>124</v>
      </c>
      <c r="D202" s="109" t="s">
        <v>123</v>
      </c>
      <c r="E202" s="108">
        <v>41360</v>
      </c>
      <c r="F202" s="274">
        <v>33296</v>
      </c>
      <c r="G202" s="268">
        <f t="shared" si="9"/>
        <v>80.50290135396519</v>
      </c>
    </row>
    <row r="203" spans="1:7" s="12" customFormat="1" ht="21" customHeight="1">
      <c r="A203" s="113"/>
      <c r="B203" s="111"/>
      <c r="C203" s="110" t="s">
        <v>207</v>
      </c>
      <c r="D203" s="109" t="s">
        <v>214</v>
      </c>
      <c r="E203" s="108">
        <v>8050</v>
      </c>
      <c r="F203" s="108">
        <v>7914</v>
      </c>
      <c r="G203" s="106">
        <f t="shared" si="9"/>
        <v>98.31055900621118</v>
      </c>
    </row>
    <row r="204" spans="1:7" s="12" customFormat="1" ht="27" customHeight="1">
      <c r="A204" s="113"/>
      <c r="B204" s="111">
        <v>90019</v>
      </c>
      <c r="C204" s="110"/>
      <c r="D204" s="109" t="s">
        <v>134</v>
      </c>
      <c r="E204" s="107">
        <v>26900</v>
      </c>
      <c r="F204" s="107">
        <v>26924</v>
      </c>
      <c r="G204" s="106">
        <f t="shared" si="9"/>
        <v>100.08921933085502</v>
      </c>
    </row>
    <row r="205" spans="1:7" s="12" customFormat="1" ht="27" customHeight="1">
      <c r="A205" s="113"/>
      <c r="B205" s="111"/>
      <c r="C205" s="110" t="s">
        <v>57</v>
      </c>
      <c r="D205" s="109" t="s">
        <v>7</v>
      </c>
      <c r="E205" s="108">
        <v>26900</v>
      </c>
      <c r="F205" s="108">
        <v>26924</v>
      </c>
      <c r="G205" s="106">
        <f t="shared" si="9"/>
        <v>100.08921933085502</v>
      </c>
    </row>
    <row r="206" spans="1:7" s="12" customFormat="1" ht="27" customHeight="1">
      <c r="A206" s="113"/>
      <c r="B206" s="111">
        <v>90020</v>
      </c>
      <c r="C206" s="110"/>
      <c r="D206" s="109" t="s">
        <v>164</v>
      </c>
      <c r="E206" s="107">
        <v>600</v>
      </c>
      <c r="F206" s="107">
        <v>1428</v>
      </c>
      <c r="G206" s="106">
        <f t="shared" si="9"/>
        <v>238</v>
      </c>
    </row>
    <row r="207" spans="1:7" s="12" customFormat="1" ht="27" customHeight="1">
      <c r="A207" s="113"/>
      <c r="B207" s="111"/>
      <c r="C207" s="110" t="s">
        <v>165</v>
      </c>
      <c r="D207" s="109" t="s">
        <v>166</v>
      </c>
      <c r="E207" s="108">
        <v>600</v>
      </c>
      <c r="F207" s="108">
        <v>1428</v>
      </c>
      <c r="G207" s="106">
        <f t="shared" si="9"/>
        <v>238</v>
      </c>
    </row>
    <row r="208" spans="1:7" s="12" customFormat="1" ht="24" customHeight="1">
      <c r="A208" s="113"/>
      <c r="B208" s="111">
        <v>90002</v>
      </c>
      <c r="C208" s="110"/>
      <c r="D208" s="275" t="s">
        <v>152</v>
      </c>
      <c r="E208" s="107">
        <f>SUM(E209:E210)</f>
        <v>15687</v>
      </c>
      <c r="F208" s="107">
        <f>SUM(F209:F210)</f>
        <v>10822</v>
      </c>
      <c r="G208" s="106">
        <f t="shared" si="9"/>
        <v>68.98705934850513</v>
      </c>
    </row>
    <row r="209" spans="1:7" s="12" customFormat="1" ht="19.5" customHeight="1">
      <c r="A209" s="113"/>
      <c r="B209" s="111"/>
      <c r="C209" s="110" t="s">
        <v>161</v>
      </c>
      <c r="D209" s="109" t="s">
        <v>162</v>
      </c>
      <c r="E209" s="108">
        <v>15687</v>
      </c>
      <c r="F209" s="108">
        <v>10822</v>
      </c>
      <c r="G209" s="106">
        <f t="shared" si="9"/>
        <v>68.98705934850513</v>
      </c>
    </row>
    <row r="210" spans="1:7" s="12" customFormat="1" ht="19.5" customHeight="1" hidden="1">
      <c r="A210" s="113"/>
      <c r="B210" s="111"/>
      <c r="C210" s="110" t="s">
        <v>124</v>
      </c>
      <c r="D210" s="109" t="s">
        <v>123</v>
      </c>
      <c r="E210" s="108"/>
      <c r="F210" s="108">
        <v>0</v>
      </c>
      <c r="G210" s="106"/>
    </row>
    <row r="211" spans="1:7" s="12" customFormat="1" ht="20.25" customHeight="1">
      <c r="A211" s="113"/>
      <c r="B211" s="111">
        <v>90001</v>
      </c>
      <c r="C211" s="110"/>
      <c r="D211" s="109" t="s">
        <v>135</v>
      </c>
      <c r="E211" s="107">
        <v>3166397</v>
      </c>
      <c r="F211" s="107">
        <v>2990288</v>
      </c>
      <c r="G211" s="106">
        <f t="shared" si="9"/>
        <v>94.43818952582383</v>
      </c>
    </row>
    <row r="212" spans="1:7" s="12" customFormat="1" ht="18.75" customHeight="1">
      <c r="A212" s="114"/>
      <c r="B212" s="111"/>
      <c r="C212" s="110" t="s">
        <v>96</v>
      </c>
      <c r="D212" s="109" t="s">
        <v>122</v>
      </c>
      <c r="E212" s="108">
        <v>3166397</v>
      </c>
      <c r="F212" s="108">
        <v>2990288</v>
      </c>
      <c r="G212" s="106">
        <f t="shared" si="9"/>
        <v>94.43818952582383</v>
      </c>
    </row>
    <row r="213" spans="1:7" s="12" customFormat="1" ht="23.25" customHeight="1">
      <c r="A213" s="181">
        <v>921</v>
      </c>
      <c r="B213" s="129"/>
      <c r="C213" s="183"/>
      <c r="D213" s="184" t="s">
        <v>157</v>
      </c>
      <c r="E213" s="185">
        <f>E214+E216</f>
        <v>140855</v>
      </c>
      <c r="F213" s="185">
        <f>F214+F216</f>
        <v>140855</v>
      </c>
      <c r="G213" s="186">
        <f t="shared" si="9"/>
        <v>100</v>
      </c>
    </row>
    <row r="214" spans="1:7" s="12" customFormat="1" ht="21.75" customHeight="1">
      <c r="A214" s="113"/>
      <c r="B214" s="111">
        <v>92109</v>
      </c>
      <c r="C214" s="110"/>
      <c r="D214" s="109" t="s">
        <v>177</v>
      </c>
      <c r="E214" s="107">
        <v>136805</v>
      </c>
      <c r="F214" s="107">
        <v>136805</v>
      </c>
      <c r="G214" s="106">
        <f t="shared" si="9"/>
        <v>100</v>
      </c>
    </row>
    <row r="215" spans="1:7" s="12" customFormat="1" ht="21.75" customHeight="1">
      <c r="A215" s="113"/>
      <c r="B215" s="111"/>
      <c r="C215" s="110" t="s">
        <v>124</v>
      </c>
      <c r="D215" s="109" t="s">
        <v>123</v>
      </c>
      <c r="E215" s="108">
        <v>136805</v>
      </c>
      <c r="F215" s="108">
        <v>136805</v>
      </c>
      <c r="G215" s="106">
        <f t="shared" si="9"/>
        <v>100</v>
      </c>
    </row>
    <row r="216" spans="1:7" s="12" customFormat="1" ht="21.75" customHeight="1">
      <c r="A216" s="113"/>
      <c r="B216" s="111">
        <v>92118</v>
      </c>
      <c r="C216" s="110"/>
      <c r="D216" s="109" t="s">
        <v>208</v>
      </c>
      <c r="E216" s="107">
        <v>4050</v>
      </c>
      <c r="F216" s="107">
        <v>4050</v>
      </c>
      <c r="G216" s="106">
        <f t="shared" si="9"/>
        <v>100</v>
      </c>
    </row>
    <row r="217" spans="1:7" s="12" customFormat="1" ht="21.75" customHeight="1">
      <c r="A217" s="113"/>
      <c r="B217" s="111"/>
      <c r="C217" s="110" t="s">
        <v>209</v>
      </c>
      <c r="D217" s="109" t="s">
        <v>210</v>
      </c>
      <c r="E217" s="108">
        <v>4050</v>
      </c>
      <c r="F217" s="108">
        <v>4050</v>
      </c>
      <c r="G217" s="106">
        <f t="shared" si="9"/>
        <v>100</v>
      </c>
    </row>
    <row r="218" spans="1:32" s="266" customFormat="1" ht="25.5" customHeight="1">
      <c r="A218" s="181">
        <v>926</v>
      </c>
      <c r="B218" s="182"/>
      <c r="C218" s="267"/>
      <c r="D218" s="184" t="s">
        <v>188</v>
      </c>
      <c r="E218" s="185">
        <v>379410</v>
      </c>
      <c r="F218" s="185">
        <v>297588</v>
      </c>
      <c r="G218" s="268">
        <f t="shared" si="9"/>
        <v>78.43441132284336</v>
      </c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</row>
    <row r="219" spans="1:7" s="12" customFormat="1" ht="21.75" customHeight="1">
      <c r="A219" s="113"/>
      <c r="B219" s="111">
        <v>92601</v>
      </c>
      <c r="C219" s="110"/>
      <c r="D219" s="109" t="s">
        <v>189</v>
      </c>
      <c r="E219" s="107">
        <f>SUM(E220:E221)</f>
        <v>379410</v>
      </c>
      <c r="F219" s="107">
        <f>SUM(F220:F221)</f>
        <v>297588</v>
      </c>
      <c r="G219" s="268">
        <f t="shared" si="9"/>
        <v>78.43441132284336</v>
      </c>
    </row>
    <row r="220" spans="1:7" s="12" customFormat="1" ht="21.75" customHeight="1">
      <c r="A220" s="113"/>
      <c r="B220" s="111"/>
      <c r="C220" s="110" t="s">
        <v>187</v>
      </c>
      <c r="D220" s="109" t="s">
        <v>162</v>
      </c>
      <c r="E220" s="108">
        <v>140000</v>
      </c>
      <c r="F220" s="108">
        <v>98200</v>
      </c>
      <c r="G220" s="106">
        <f t="shared" si="9"/>
        <v>70.14285714285714</v>
      </c>
    </row>
    <row r="221" spans="1:7" s="12" customFormat="1" ht="21.75" customHeight="1">
      <c r="A221" s="114"/>
      <c r="B221" s="263"/>
      <c r="C221" s="174" t="s">
        <v>124</v>
      </c>
      <c r="D221" s="175" t="s">
        <v>123</v>
      </c>
      <c r="E221" s="176">
        <v>239410</v>
      </c>
      <c r="F221" s="176">
        <v>199388</v>
      </c>
      <c r="G221" s="177">
        <f t="shared" si="9"/>
        <v>83.28307088258636</v>
      </c>
    </row>
    <row r="222" spans="1:11" ht="2.25" customHeight="1">
      <c r="A222" s="321" t="s">
        <v>53</v>
      </c>
      <c r="B222" s="322"/>
      <c r="C222" s="322"/>
      <c r="D222" s="322"/>
      <c r="E222" s="320">
        <f>E10+E19+E29+E32+E42+E59+E71+E109+E123+E148+E151+E189+E193+E199+E213+E218+E67</f>
        <v>30394208</v>
      </c>
      <c r="F222" s="320">
        <f>F10+F19+F29+F32+F42+F59+F71+F109+F123+F148+F151+F189+F193+F199+F213+F218+F67</f>
        <v>28363493</v>
      </c>
      <c r="G222" s="314">
        <f t="shared" si="9"/>
        <v>93.31874349218114</v>
      </c>
      <c r="K222" s="115"/>
    </row>
    <row r="223" spans="1:11" ht="2.25" customHeight="1">
      <c r="A223" s="323"/>
      <c r="B223" s="324"/>
      <c r="C223" s="324"/>
      <c r="D223" s="324"/>
      <c r="E223" s="320"/>
      <c r="F223" s="320"/>
      <c r="G223" s="315"/>
      <c r="K223" s="115"/>
    </row>
    <row r="224" spans="1:11" s="3" customFormat="1" ht="31.5" customHeight="1">
      <c r="A224" s="325"/>
      <c r="B224" s="326"/>
      <c r="C224" s="326"/>
      <c r="D224" s="326"/>
      <c r="E224" s="320"/>
      <c r="F224" s="320"/>
      <c r="G224" s="316"/>
      <c r="K224" s="116"/>
    </row>
    <row r="225" spans="1:11" ht="15.75">
      <c r="A225" s="246"/>
      <c r="B225" s="247"/>
      <c r="C225" s="208"/>
      <c r="D225" s="206" t="s">
        <v>119</v>
      </c>
      <c r="E225" s="207"/>
      <c r="F225" s="208"/>
      <c r="G225" s="209"/>
      <c r="K225" s="244"/>
    </row>
    <row r="226" spans="1:11" ht="15.75">
      <c r="A226" s="248"/>
      <c r="B226" s="249"/>
      <c r="C226" s="250"/>
      <c r="D226" s="210" t="s">
        <v>144</v>
      </c>
      <c r="E226" s="211">
        <f>E222-E227</f>
        <v>3201583</v>
      </c>
      <c r="F226" s="211">
        <f>F222-F227</f>
        <v>2404241</v>
      </c>
      <c r="G226" s="213">
        <f>F226/E226%</f>
        <v>75.09538250296806</v>
      </c>
      <c r="H226" s="118"/>
      <c r="K226" s="117"/>
    </row>
    <row r="227" spans="1:7" ht="15.75">
      <c r="A227" s="248"/>
      <c r="B227" s="249"/>
      <c r="C227" s="250"/>
      <c r="D227" s="210" t="s">
        <v>145</v>
      </c>
      <c r="E227" s="211">
        <v>27192625</v>
      </c>
      <c r="F227" s="212">
        <v>25959252</v>
      </c>
      <c r="G227" s="213">
        <f>F227/E227%</f>
        <v>95.46431063569626</v>
      </c>
    </row>
    <row r="228" spans="1:12" s="33" customFormat="1" ht="15.75">
      <c r="A228" s="251"/>
      <c r="B228" s="252"/>
      <c r="C228" s="253"/>
      <c r="D228" s="214" t="s">
        <v>112</v>
      </c>
      <c r="E228" s="245">
        <f>SUM(E229:E232)</f>
        <v>8826579</v>
      </c>
      <c r="F228" s="245">
        <f>SUM(F229:F232)</f>
        <v>7747231</v>
      </c>
      <c r="G228" s="215">
        <f aca="true" t="shared" si="10" ref="G228:G233">F228/E228%</f>
        <v>87.77161570751251</v>
      </c>
      <c r="L228" s="242"/>
    </row>
    <row r="229" spans="1:7" s="33" customFormat="1" ht="15.75">
      <c r="A229" s="251"/>
      <c r="B229" s="252"/>
      <c r="C229" s="253"/>
      <c r="D229" s="216" t="s">
        <v>142</v>
      </c>
      <c r="E229" s="245">
        <f>E57+E58+E116+E133+E136+E163+E170+E172+E179+E188+E191+E192+E196+E197</f>
        <v>2271832</v>
      </c>
      <c r="F229" s="245">
        <f>F57+F58+F116+F133+F136+F163+F170+F172+F179+F188+F191+F192+F196+F197</f>
        <v>1532018</v>
      </c>
      <c r="G229" s="215">
        <f t="shared" si="10"/>
        <v>67.43535613548889</v>
      </c>
    </row>
    <row r="230" spans="1:7" s="33" customFormat="1" ht="15.75">
      <c r="A230" s="251"/>
      <c r="B230" s="252"/>
      <c r="C230" s="253"/>
      <c r="D230" s="216" t="s">
        <v>143</v>
      </c>
      <c r="E230" s="245">
        <f>E16+E31+E70+E118+E130+E131+E161+E180+E202+E220+E221+E203+E215</f>
        <v>2168683</v>
      </c>
      <c r="F230" s="245">
        <f>F16+F31+F70+F118+F130+F131+F161+F180+F202+F220+F221+F203+F215</f>
        <v>1885985</v>
      </c>
      <c r="G230" s="215">
        <f t="shared" si="10"/>
        <v>86.96453100798963</v>
      </c>
    </row>
    <row r="231" spans="1:7" s="34" customFormat="1" ht="15.75">
      <c r="A231" s="254"/>
      <c r="B231" s="255"/>
      <c r="C231" s="256"/>
      <c r="D231" s="216" t="s">
        <v>111</v>
      </c>
      <c r="E231" s="245">
        <f>E18+E45+E62+E64+E66+E129+E150+E156+E166+E169+E174+E187</f>
        <v>4380624</v>
      </c>
      <c r="F231" s="245">
        <f>F18+F45+F62+F64+F66+F129+F150+F156+F166+F169+F174+F187</f>
        <v>4323788</v>
      </c>
      <c r="G231" s="215">
        <f t="shared" si="10"/>
        <v>98.70255927009485</v>
      </c>
    </row>
    <row r="232" spans="1:7" ht="15">
      <c r="A232" s="257"/>
      <c r="B232" s="258"/>
      <c r="C232" s="259"/>
      <c r="D232" s="216" t="s">
        <v>117</v>
      </c>
      <c r="E232" s="245">
        <f>E53</f>
        <v>5440</v>
      </c>
      <c r="F232" s="245">
        <f>F53</f>
        <v>5440</v>
      </c>
      <c r="G232" s="215">
        <f t="shared" si="10"/>
        <v>100</v>
      </c>
    </row>
    <row r="233" spans="1:7" ht="15.75">
      <c r="A233" s="260"/>
      <c r="B233" s="261"/>
      <c r="C233" s="262"/>
      <c r="D233" s="217" t="s">
        <v>129</v>
      </c>
      <c r="E233" s="243">
        <f>E111+E113+E122</f>
        <v>9229359</v>
      </c>
      <c r="F233" s="243">
        <f>F111+F113+F122</f>
        <v>9229359</v>
      </c>
      <c r="G233" s="218">
        <f t="shared" si="10"/>
        <v>100</v>
      </c>
    </row>
    <row r="234" spans="1:7" ht="15.75" hidden="1">
      <c r="A234" s="189"/>
      <c r="B234" s="190"/>
      <c r="C234" s="191"/>
      <c r="D234" s="192"/>
      <c r="E234" s="193"/>
      <c r="F234" s="191"/>
      <c r="G234" s="194"/>
    </row>
    <row r="235" spans="1:7" ht="15.75">
      <c r="A235" s="195"/>
      <c r="B235" s="187"/>
      <c r="C235" s="188"/>
      <c r="D235" s="196"/>
      <c r="E235" s="196"/>
      <c r="F235" s="188"/>
      <c r="G235" s="197"/>
    </row>
    <row r="236" spans="1:7" ht="15.75">
      <c r="A236" s="198"/>
      <c r="B236" s="219" t="s">
        <v>211</v>
      </c>
      <c r="C236" s="219"/>
      <c r="D236" s="219" t="s">
        <v>215</v>
      </c>
      <c r="E236" s="199"/>
      <c r="F236" s="200"/>
      <c r="G236" s="201"/>
    </row>
    <row r="237" spans="1:7" ht="15.75">
      <c r="A237" s="198"/>
      <c r="B237" s="219" t="s">
        <v>88</v>
      </c>
      <c r="C237" s="219"/>
      <c r="D237" s="219"/>
      <c r="E237" s="199"/>
      <c r="F237" s="200"/>
      <c r="G237" s="201"/>
    </row>
    <row r="238" spans="1:7" ht="15.75">
      <c r="A238" s="198"/>
      <c r="B238" s="219"/>
      <c r="C238" s="77"/>
      <c r="D238" s="77"/>
      <c r="E238" s="199"/>
      <c r="F238" s="200"/>
      <c r="G238" s="201"/>
    </row>
    <row r="239" spans="1:7" ht="15.75">
      <c r="A239" s="198"/>
      <c r="B239" s="202"/>
      <c r="C239" s="203"/>
      <c r="D239" s="204"/>
      <c r="E239" s="199"/>
      <c r="F239" s="200"/>
      <c r="G239" s="201"/>
    </row>
    <row r="240" spans="1:7" ht="15.75">
      <c r="A240" s="198"/>
      <c r="B240" s="205"/>
      <c r="C240" s="200"/>
      <c r="D240" s="199"/>
      <c r="E240" s="199"/>
      <c r="F240" s="200"/>
      <c r="G240" s="201"/>
    </row>
    <row r="241" spans="1:7" ht="15.75">
      <c r="A241" s="198"/>
      <c r="B241" s="205"/>
      <c r="C241" s="200"/>
      <c r="D241" s="199"/>
      <c r="E241" s="199"/>
      <c r="F241" s="200"/>
      <c r="G241" s="201"/>
    </row>
    <row r="242" spans="1:7" ht="15.75">
      <c r="A242" s="6"/>
      <c r="B242" s="54"/>
      <c r="C242" s="24"/>
      <c r="D242" s="7"/>
      <c r="E242" s="7"/>
      <c r="F242" s="24"/>
      <c r="G242" s="99"/>
    </row>
    <row r="243" spans="1:7" ht="15.75">
      <c r="A243" s="6"/>
      <c r="B243" s="54"/>
      <c r="C243" s="24"/>
      <c r="D243" s="21"/>
      <c r="E243" s="7"/>
      <c r="F243" s="24"/>
      <c r="G243" s="99"/>
    </row>
    <row r="244" spans="1:7" ht="15.75">
      <c r="A244" s="6"/>
      <c r="B244" s="54"/>
      <c r="C244" s="24"/>
      <c r="D244" s="7"/>
      <c r="E244" s="7"/>
      <c r="F244" s="24"/>
      <c r="G244" s="99"/>
    </row>
    <row r="245" spans="1:7" ht="15.75">
      <c r="A245" s="6"/>
      <c r="B245" s="54"/>
      <c r="C245" s="24"/>
      <c r="D245" s="7"/>
      <c r="E245" s="7"/>
      <c r="F245" s="24"/>
      <c r="G245" s="99"/>
    </row>
    <row r="246" spans="1:7" ht="15.75">
      <c r="A246" s="6"/>
      <c r="B246" s="54"/>
      <c r="C246" s="24"/>
      <c r="D246" s="7"/>
      <c r="E246" s="7"/>
      <c r="F246" s="24"/>
      <c r="G246" s="99"/>
    </row>
    <row r="247" spans="1:7" ht="15.75">
      <c r="A247" s="6"/>
      <c r="B247" s="54"/>
      <c r="C247" s="24"/>
      <c r="D247" s="7"/>
      <c r="E247" s="7"/>
      <c r="F247" s="24"/>
      <c r="G247" s="99"/>
    </row>
    <row r="248" spans="1:7" ht="15.75">
      <c r="A248" s="24"/>
      <c r="B248" s="54"/>
      <c r="C248" s="24"/>
      <c r="D248" s="7"/>
      <c r="E248" s="7"/>
      <c r="F248" s="24"/>
      <c r="G248" s="99"/>
    </row>
    <row r="249" spans="1:7" ht="15.75">
      <c r="A249" s="24"/>
      <c r="B249" s="54"/>
      <c r="C249" s="24"/>
      <c r="D249" s="7"/>
      <c r="E249" s="7"/>
      <c r="F249" s="24"/>
      <c r="G249" s="99"/>
    </row>
    <row r="250" spans="1:7" ht="15.75">
      <c r="A250" s="6"/>
      <c r="B250" s="54"/>
      <c r="C250" s="24"/>
      <c r="D250" s="7"/>
      <c r="E250" s="7"/>
      <c r="F250" s="24"/>
      <c r="G250" s="99"/>
    </row>
    <row r="251" spans="1:7" ht="15.75">
      <c r="A251" s="6"/>
      <c r="B251" s="54"/>
      <c r="C251" s="24"/>
      <c r="D251" s="7"/>
      <c r="E251" s="7"/>
      <c r="F251" s="24"/>
      <c r="G251" s="99"/>
    </row>
    <row r="252" spans="1:7" ht="15.75" customHeight="1">
      <c r="A252" s="8"/>
      <c r="B252" s="54"/>
      <c r="C252" s="24"/>
      <c r="D252" s="7"/>
      <c r="E252" s="7"/>
      <c r="F252" s="24"/>
      <c r="G252" s="99"/>
    </row>
    <row r="253" spans="1:7" ht="15" customHeight="1">
      <c r="A253" s="8"/>
      <c r="B253" s="54"/>
      <c r="C253" s="24"/>
      <c r="D253" s="7"/>
      <c r="E253" s="7"/>
      <c r="F253" s="24"/>
      <c r="G253" s="99"/>
    </row>
    <row r="254" spans="1:7" ht="15.75" hidden="1">
      <c r="A254" s="8"/>
      <c r="B254" s="54"/>
      <c r="C254" s="24"/>
      <c r="D254" s="7"/>
      <c r="E254" s="7"/>
      <c r="F254" s="24"/>
      <c r="G254" s="99"/>
    </row>
    <row r="255" spans="1:7" ht="15.75">
      <c r="A255" s="8"/>
      <c r="B255" s="54"/>
      <c r="C255" s="24"/>
      <c r="D255" s="7"/>
      <c r="E255" s="7"/>
      <c r="F255" s="24"/>
      <c r="G255" s="99"/>
    </row>
    <row r="256" spans="1:7" ht="15.75">
      <c r="A256" s="8"/>
      <c r="B256" s="54"/>
      <c r="C256" s="24"/>
      <c r="D256" s="7"/>
      <c r="E256" s="7"/>
      <c r="F256" s="24"/>
      <c r="G256" s="99"/>
    </row>
    <row r="257" spans="1:7" ht="15.75">
      <c r="A257" s="8"/>
      <c r="B257" s="54"/>
      <c r="C257" s="24"/>
      <c r="D257" s="7"/>
      <c r="E257" s="7"/>
      <c r="F257" s="24"/>
      <c r="G257" s="99"/>
    </row>
    <row r="258" spans="1:7" ht="15.75">
      <c r="A258" s="8"/>
      <c r="B258" s="54"/>
      <c r="C258" s="24"/>
      <c r="D258" s="7"/>
      <c r="E258" s="7"/>
      <c r="F258" s="24"/>
      <c r="G258" s="99"/>
    </row>
    <row r="259" spans="1:7" ht="15.75">
      <c r="A259" s="8"/>
      <c r="B259" s="54"/>
      <c r="C259" s="24"/>
      <c r="D259" s="7"/>
      <c r="E259" s="7"/>
      <c r="F259" s="24"/>
      <c r="G259" s="99"/>
    </row>
    <row r="260" spans="1:7" ht="15.75">
      <c r="A260" s="8"/>
      <c r="B260" s="54"/>
      <c r="C260" s="24"/>
      <c r="D260" s="7"/>
      <c r="E260" s="7"/>
      <c r="F260" s="24"/>
      <c r="G260" s="99"/>
    </row>
    <row r="261" spans="1:7" ht="15.75">
      <c r="A261" s="8"/>
      <c r="B261" s="54"/>
      <c r="C261" s="24"/>
      <c r="D261" s="7"/>
      <c r="E261" s="7"/>
      <c r="F261" s="24"/>
      <c r="G261" s="99"/>
    </row>
    <row r="262" spans="1:7" ht="15.75">
      <c r="A262" s="8"/>
      <c r="B262" s="54"/>
      <c r="C262" s="24"/>
      <c r="D262" s="7"/>
      <c r="E262" s="7"/>
      <c r="F262" s="24"/>
      <c r="G262" s="99"/>
    </row>
    <row r="263" spans="1:7" ht="15.75">
      <c r="A263" s="8"/>
      <c r="B263" s="54"/>
      <c r="C263" s="24"/>
      <c r="D263" s="7"/>
      <c r="E263" s="7"/>
      <c r="F263" s="24"/>
      <c r="G263" s="99"/>
    </row>
    <row r="264" spans="1:7" ht="15.75">
      <c r="A264" s="8"/>
      <c r="B264" s="54"/>
      <c r="C264" s="24"/>
      <c r="D264" s="7"/>
      <c r="E264" s="7"/>
      <c r="F264" s="24"/>
      <c r="G264" s="99"/>
    </row>
    <row r="265" spans="1:7" ht="15.75">
      <c r="A265" s="8"/>
      <c r="B265" s="54"/>
      <c r="C265" s="24"/>
      <c r="D265" s="7"/>
      <c r="E265" s="7"/>
      <c r="F265" s="24"/>
      <c r="G265" s="99"/>
    </row>
    <row r="266" spans="1:7" ht="15.75">
      <c r="A266" s="8"/>
      <c r="B266" s="54"/>
      <c r="C266" s="24"/>
      <c r="D266" s="7"/>
      <c r="E266" s="7"/>
      <c r="F266" s="24"/>
      <c r="G266" s="99"/>
    </row>
    <row r="267" spans="1:7" ht="12.75" customHeight="1">
      <c r="A267" s="8"/>
      <c r="B267" s="54"/>
      <c r="C267" s="24"/>
      <c r="D267" s="7"/>
      <c r="E267" s="7"/>
      <c r="F267" s="24"/>
      <c r="G267" s="99"/>
    </row>
    <row r="268" spans="1:7" ht="15.75">
      <c r="A268" s="8"/>
      <c r="B268" s="54"/>
      <c r="C268" s="24"/>
      <c r="D268" s="7"/>
      <c r="E268" s="7"/>
      <c r="F268" s="24"/>
      <c r="G268" s="99"/>
    </row>
    <row r="269" spans="1:7" ht="15.75">
      <c r="A269" s="8"/>
      <c r="B269" s="54"/>
      <c r="C269" s="24"/>
      <c r="D269" s="7"/>
      <c r="E269" s="7"/>
      <c r="F269" s="24"/>
      <c r="G269" s="99"/>
    </row>
    <row r="270" spans="1:7" ht="15.75">
      <c r="A270" s="6"/>
      <c r="B270" s="54"/>
      <c r="C270" s="24"/>
      <c r="D270" s="7"/>
      <c r="E270" s="7"/>
      <c r="F270" s="24"/>
      <c r="G270" s="99"/>
    </row>
    <row r="271" spans="1:7" ht="15.75">
      <c r="A271" s="24"/>
      <c r="B271" s="54"/>
      <c r="C271" s="24"/>
      <c r="D271" s="7"/>
      <c r="E271" s="7"/>
      <c r="F271" s="24"/>
      <c r="G271" s="99"/>
    </row>
    <row r="272" spans="1:7" ht="15.75">
      <c r="A272" s="24"/>
      <c r="B272" s="54"/>
      <c r="C272" s="24"/>
      <c r="D272" s="7"/>
      <c r="E272" s="7"/>
      <c r="F272" s="24"/>
      <c r="G272" s="99"/>
    </row>
    <row r="273" spans="1:7" ht="15.75">
      <c r="A273" s="24"/>
      <c r="B273" s="54"/>
      <c r="C273" s="24"/>
      <c r="D273" s="7"/>
      <c r="E273" s="7"/>
      <c r="F273" s="24"/>
      <c r="G273" s="99"/>
    </row>
    <row r="274" spans="1:7" ht="15.75">
      <c r="A274" s="24"/>
      <c r="B274" s="54"/>
      <c r="C274" s="24"/>
      <c r="D274" s="7"/>
      <c r="E274" s="7"/>
      <c r="F274" s="24"/>
      <c r="G274" s="99"/>
    </row>
    <row r="275" spans="1:7" ht="15.75">
      <c r="A275" s="24"/>
      <c r="B275" s="54"/>
      <c r="C275" s="24"/>
      <c r="D275" s="7"/>
      <c r="E275" s="7"/>
      <c r="F275" s="24"/>
      <c r="G275" s="99"/>
    </row>
    <row r="276" spans="1:7" ht="15.75">
      <c r="A276" s="24"/>
      <c r="B276" s="54"/>
      <c r="C276" s="24"/>
      <c r="D276" s="7"/>
      <c r="E276" s="7"/>
      <c r="F276" s="24"/>
      <c r="G276" s="99"/>
    </row>
    <row r="277" spans="1:7" ht="15.75">
      <c r="A277" s="24"/>
      <c r="B277" s="54"/>
      <c r="C277" s="24"/>
      <c r="D277" s="7"/>
      <c r="E277" s="7"/>
      <c r="F277" s="24"/>
      <c r="G277" s="99"/>
    </row>
    <row r="278" spans="1:7" ht="15.75">
      <c r="A278" s="24"/>
      <c r="B278" s="54"/>
      <c r="C278" s="24"/>
      <c r="D278" s="7"/>
      <c r="E278" s="7"/>
      <c r="F278" s="24"/>
      <c r="G278" s="99"/>
    </row>
    <row r="279" spans="1:7" ht="15.75">
      <c r="A279" s="24"/>
      <c r="B279" s="54"/>
      <c r="C279" s="24"/>
      <c r="D279" s="7"/>
      <c r="E279" s="7"/>
      <c r="F279" s="24"/>
      <c r="G279" s="99"/>
    </row>
    <row r="280" spans="1:7" ht="15.75">
      <c r="A280" s="24"/>
      <c r="B280" s="54"/>
      <c r="C280" s="24"/>
      <c r="D280" s="7"/>
      <c r="E280" s="7"/>
      <c r="F280" s="24"/>
      <c r="G280" s="99"/>
    </row>
    <row r="281" spans="1:7" ht="15.75">
      <c r="A281" s="24"/>
      <c r="B281" s="54"/>
      <c r="C281" s="24"/>
      <c r="D281" s="7"/>
      <c r="E281" s="7"/>
      <c r="F281" s="24"/>
      <c r="G281" s="99"/>
    </row>
    <row r="282" spans="1:7" ht="15.75">
      <c r="A282" s="24"/>
      <c r="B282" s="54"/>
      <c r="C282" s="24"/>
      <c r="D282" s="7"/>
      <c r="E282" s="7"/>
      <c r="F282" s="24"/>
      <c r="G282" s="99"/>
    </row>
    <row r="283" spans="1:7" ht="15.75">
      <c r="A283" s="24"/>
      <c r="B283" s="54"/>
      <c r="C283" s="24"/>
      <c r="D283" s="7"/>
      <c r="E283" s="7"/>
      <c r="F283" s="24"/>
      <c r="G283" s="99"/>
    </row>
    <row r="284" spans="1:7" ht="15.75">
      <c r="A284" s="24"/>
      <c r="B284" s="54"/>
      <c r="C284" s="24"/>
      <c r="D284" s="7"/>
      <c r="E284" s="7"/>
      <c r="F284" s="24"/>
      <c r="G284" s="99"/>
    </row>
    <row r="285" spans="1:7" ht="15.75">
      <c r="A285" s="24"/>
      <c r="B285" s="54"/>
      <c r="C285" s="24"/>
      <c r="D285" s="7"/>
      <c r="E285" s="7"/>
      <c r="F285" s="24"/>
      <c r="G285" s="99"/>
    </row>
    <row r="286" spans="1:7" ht="15.75">
      <c r="A286" s="24"/>
      <c r="B286" s="54"/>
      <c r="C286" s="24"/>
      <c r="D286" s="7"/>
      <c r="E286" s="7"/>
      <c r="F286" s="24"/>
      <c r="G286" s="99"/>
    </row>
    <row r="287" spans="1:7" ht="15.75">
      <c r="A287" s="24"/>
      <c r="B287" s="54"/>
      <c r="C287" s="24"/>
      <c r="D287" s="7"/>
      <c r="E287" s="7"/>
      <c r="F287" s="24"/>
      <c r="G287" s="99"/>
    </row>
    <row r="288" spans="1:7" ht="15.75">
      <c r="A288" s="24"/>
      <c r="B288" s="54"/>
      <c r="C288" s="24"/>
      <c r="D288" s="7"/>
      <c r="E288" s="7"/>
      <c r="F288" s="24"/>
      <c r="G288" s="99"/>
    </row>
    <row r="289" spans="1:7" ht="15.75">
      <c r="A289" s="24"/>
      <c r="B289" s="54"/>
      <c r="C289" s="24"/>
      <c r="D289" s="7"/>
      <c r="E289" s="7"/>
      <c r="F289" s="24"/>
      <c r="G289" s="99"/>
    </row>
    <row r="290" spans="1:7" ht="15.75">
      <c r="A290" s="24"/>
      <c r="B290" s="54"/>
      <c r="C290" s="24"/>
      <c r="D290" s="7"/>
      <c r="E290" s="7"/>
      <c r="F290" s="24"/>
      <c r="G290" s="99"/>
    </row>
    <row r="291" spans="1:7" ht="15.75">
      <c r="A291" s="24"/>
      <c r="B291" s="54"/>
      <c r="C291" s="24"/>
      <c r="D291" s="7"/>
      <c r="E291" s="7"/>
      <c r="F291" s="24"/>
      <c r="G291" s="99"/>
    </row>
    <row r="292" spans="1:7" ht="15.75">
      <c r="A292" s="24"/>
      <c r="B292" s="54"/>
      <c r="C292" s="24"/>
      <c r="D292" s="7"/>
      <c r="E292" s="7"/>
      <c r="F292" s="24"/>
      <c r="G292" s="99"/>
    </row>
    <row r="293" spans="1:7" ht="15.75">
      <c r="A293" s="24"/>
      <c r="B293" s="54"/>
      <c r="C293" s="24"/>
      <c r="D293" s="7"/>
      <c r="E293" s="7"/>
      <c r="F293" s="24"/>
      <c r="G293" s="99"/>
    </row>
    <row r="294" spans="1:7" ht="15.75">
      <c r="A294" s="24"/>
      <c r="B294" s="54"/>
      <c r="C294" s="24"/>
      <c r="D294" s="7"/>
      <c r="E294" s="7"/>
      <c r="F294" s="24"/>
      <c r="G294" s="99"/>
    </row>
    <row r="295" spans="1:7" ht="15.75">
      <c r="A295" s="24"/>
      <c r="B295" s="54"/>
      <c r="C295" s="24"/>
      <c r="D295" s="7"/>
      <c r="E295" s="7"/>
      <c r="F295" s="24"/>
      <c r="G295" s="99"/>
    </row>
    <row r="296" spans="1:7" ht="15.75">
      <c r="A296" s="24"/>
      <c r="B296" s="54"/>
      <c r="C296" s="24"/>
      <c r="D296" s="7"/>
      <c r="E296" s="7"/>
      <c r="F296" s="24"/>
      <c r="G296" s="99"/>
    </row>
    <row r="297" spans="1:7" ht="15.75">
      <c r="A297" s="24"/>
      <c r="B297" s="54"/>
      <c r="C297" s="24"/>
      <c r="D297" s="7"/>
      <c r="E297" s="7"/>
      <c r="F297" s="24"/>
      <c r="G297" s="99"/>
    </row>
    <row r="298" spans="1:7" ht="15.75">
      <c r="A298" s="24"/>
      <c r="B298" s="54"/>
      <c r="C298" s="24"/>
      <c r="D298" s="7"/>
      <c r="E298" s="7"/>
      <c r="F298" s="24"/>
      <c r="G298" s="99"/>
    </row>
    <row r="299" spans="1:7" ht="15.75">
      <c r="A299" s="24"/>
      <c r="B299" s="54"/>
      <c r="C299" s="24"/>
      <c r="D299" s="7"/>
      <c r="E299" s="7"/>
      <c r="F299" s="24"/>
      <c r="G299" s="99"/>
    </row>
    <row r="300" spans="1:7" ht="15.75">
      <c r="A300" s="24"/>
      <c r="B300" s="54"/>
      <c r="C300" s="24"/>
      <c r="D300" s="7"/>
      <c r="E300" s="7"/>
      <c r="F300" s="24"/>
      <c r="G300" s="99"/>
    </row>
    <row r="301" spans="1:7" ht="15.75">
      <c r="A301" s="24"/>
      <c r="B301" s="54"/>
      <c r="C301" s="24"/>
      <c r="D301" s="7"/>
      <c r="E301" s="7"/>
      <c r="F301" s="24"/>
      <c r="G301" s="99"/>
    </row>
    <row r="302" spans="1:7" ht="15.75">
      <c r="A302" s="24"/>
      <c r="B302" s="54"/>
      <c r="C302" s="24"/>
      <c r="D302" s="7"/>
      <c r="E302" s="7"/>
      <c r="F302" s="24"/>
      <c r="G302" s="99"/>
    </row>
    <row r="303" spans="1:7" ht="15.75">
      <c r="A303" s="24"/>
      <c r="B303" s="54"/>
      <c r="C303" s="24"/>
      <c r="D303" s="7"/>
      <c r="E303" s="7"/>
      <c r="F303" s="24"/>
      <c r="G303" s="99"/>
    </row>
    <row r="304" spans="1:7" ht="15.75">
      <c r="A304" s="24"/>
      <c r="B304" s="54"/>
      <c r="C304" s="24"/>
      <c r="D304" s="7"/>
      <c r="E304" s="7"/>
      <c r="F304" s="24"/>
      <c r="G304" s="99"/>
    </row>
    <row r="305" spans="1:7" ht="15.75">
      <c r="A305" s="24"/>
      <c r="B305" s="54"/>
      <c r="C305" s="24"/>
      <c r="D305" s="7"/>
      <c r="E305" s="7"/>
      <c r="F305" s="24"/>
      <c r="G305" s="99"/>
    </row>
    <row r="306" spans="1:7" ht="15.75">
      <c r="A306" s="24"/>
      <c r="B306" s="54"/>
      <c r="C306" s="24"/>
      <c r="D306" s="7"/>
      <c r="E306" s="7"/>
      <c r="F306" s="24"/>
      <c r="G306" s="99"/>
    </row>
    <row r="307" spans="1:7" ht="15.75">
      <c r="A307" s="24"/>
      <c r="B307" s="54"/>
      <c r="C307" s="24"/>
      <c r="D307" s="7"/>
      <c r="E307" s="7"/>
      <c r="F307" s="24"/>
      <c r="G307" s="99"/>
    </row>
    <row r="308" spans="1:7" ht="15.75">
      <c r="A308" s="24"/>
      <c r="B308" s="54"/>
      <c r="C308" s="24"/>
      <c r="D308" s="7"/>
      <c r="E308" s="7"/>
      <c r="F308" s="24"/>
      <c r="G308" s="99"/>
    </row>
    <row r="309" spans="1:7" ht="15.75">
      <c r="A309" s="24"/>
      <c r="B309" s="54"/>
      <c r="C309" s="24"/>
      <c r="D309" s="7"/>
      <c r="E309" s="7"/>
      <c r="F309" s="24"/>
      <c r="G309" s="99"/>
    </row>
    <row r="310" spans="1:7" ht="15.75">
      <c r="A310" s="24"/>
      <c r="B310" s="54"/>
      <c r="C310" s="24"/>
      <c r="D310" s="7"/>
      <c r="E310" s="7"/>
      <c r="F310" s="24"/>
      <c r="G310" s="99"/>
    </row>
    <row r="311" spans="1:7" ht="15.75">
      <c r="A311" s="24"/>
      <c r="B311" s="54"/>
      <c r="C311" s="24"/>
      <c r="D311" s="7"/>
      <c r="E311" s="7"/>
      <c r="F311" s="24"/>
      <c r="G311" s="99"/>
    </row>
    <row r="312" spans="1:7" ht="15.75">
      <c r="A312" s="24"/>
      <c r="B312" s="54"/>
      <c r="C312" s="24"/>
      <c r="D312" s="7"/>
      <c r="E312" s="7"/>
      <c r="F312" s="24"/>
      <c r="G312" s="99"/>
    </row>
    <row r="313" spans="1:7" ht="15.75">
      <c r="A313" s="24"/>
      <c r="B313" s="54"/>
      <c r="C313" s="24"/>
      <c r="D313" s="7"/>
      <c r="E313" s="7"/>
      <c r="F313" s="24"/>
      <c r="G313" s="99"/>
    </row>
    <row r="314" spans="1:7" ht="15.75">
      <c r="A314" s="24"/>
      <c r="B314" s="54"/>
      <c r="C314" s="24"/>
      <c r="D314" s="7"/>
      <c r="E314" s="7"/>
      <c r="F314" s="24"/>
      <c r="G314" s="99"/>
    </row>
    <row r="315" spans="1:7" ht="15.75">
      <c r="A315" s="24"/>
      <c r="B315" s="54"/>
      <c r="C315" s="24"/>
      <c r="D315" s="7"/>
      <c r="E315" s="7"/>
      <c r="F315" s="24"/>
      <c r="G315" s="99"/>
    </row>
    <row r="316" spans="1:7" ht="15.75">
      <c r="A316" s="24"/>
      <c r="B316" s="54"/>
      <c r="C316" s="24"/>
      <c r="D316" s="7"/>
      <c r="E316" s="7"/>
      <c r="F316" s="24"/>
      <c r="G316" s="99"/>
    </row>
    <row r="317" spans="1:7" ht="15.75">
      <c r="A317" s="24"/>
      <c r="B317" s="54"/>
      <c r="C317" s="24"/>
      <c r="D317" s="7"/>
      <c r="E317" s="7"/>
      <c r="F317" s="24"/>
      <c r="G317" s="99"/>
    </row>
    <row r="318" spans="1:7" ht="15.75">
      <c r="A318" s="24"/>
      <c r="B318" s="54"/>
      <c r="C318" s="24"/>
      <c r="D318" s="7"/>
      <c r="E318" s="7"/>
      <c r="F318" s="24"/>
      <c r="G318" s="99"/>
    </row>
    <row r="319" spans="1:7" ht="15.75">
      <c r="A319" s="24"/>
      <c r="B319" s="54"/>
      <c r="C319" s="24"/>
      <c r="D319" s="7"/>
      <c r="E319" s="7"/>
      <c r="F319" s="24"/>
      <c r="G319" s="99"/>
    </row>
    <row r="320" spans="1:7" ht="15.75">
      <c r="A320" s="24"/>
      <c r="B320" s="54"/>
      <c r="C320" s="24"/>
      <c r="D320" s="7"/>
      <c r="E320" s="7"/>
      <c r="F320" s="24"/>
      <c r="G320" s="99"/>
    </row>
    <row r="321" spans="1:7" ht="15.75">
      <c r="A321" s="24"/>
      <c r="B321" s="54"/>
      <c r="C321" s="24"/>
      <c r="D321" s="7"/>
      <c r="E321" s="7"/>
      <c r="F321" s="24"/>
      <c r="G321" s="99"/>
    </row>
    <row r="322" spans="1:7" ht="15.75">
      <c r="A322" s="24"/>
      <c r="B322" s="54"/>
      <c r="C322" s="24"/>
      <c r="D322" s="7"/>
      <c r="E322" s="7"/>
      <c r="F322" s="24"/>
      <c r="G322" s="99"/>
    </row>
    <row r="323" spans="1:7" ht="15.75">
      <c r="A323" s="24"/>
      <c r="B323" s="54"/>
      <c r="C323" s="24"/>
      <c r="D323" s="7"/>
      <c r="E323" s="7"/>
      <c r="F323" s="24"/>
      <c r="G323" s="99"/>
    </row>
    <row r="324" spans="1:7" ht="15.75">
      <c r="A324" s="24"/>
      <c r="B324" s="54"/>
      <c r="C324" s="24"/>
      <c r="D324" s="7"/>
      <c r="E324" s="7"/>
      <c r="F324" s="24"/>
      <c r="G324" s="99"/>
    </row>
    <row r="325" spans="1:7" ht="15.75">
      <c r="A325" s="24"/>
      <c r="B325" s="54"/>
      <c r="C325" s="24"/>
      <c r="D325" s="7"/>
      <c r="E325" s="7"/>
      <c r="F325" s="24"/>
      <c r="G325" s="99"/>
    </row>
    <row r="326" spans="1:7" ht="15.75">
      <c r="A326" s="24"/>
      <c r="B326" s="54"/>
      <c r="C326" s="24"/>
      <c r="D326" s="7"/>
      <c r="E326" s="7"/>
      <c r="F326" s="24"/>
      <c r="G326" s="99"/>
    </row>
    <row r="327" spans="1:7" ht="15.75">
      <c r="A327" s="24"/>
      <c r="B327" s="54"/>
      <c r="C327" s="24"/>
      <c r="D327" s="7"/>
      <c r="E327" s="7"/>
      <c r="F327" s="24"/>
      <c r="G327" s="99"/>
    </row>
    <row r="328" spans="1:7" ht="15.75">
      <c r="A328" s="24"/>
      <c r="B328" s="54"/>
      <c r="C328" s="24"/>
      <c r="D328" s="7"/>
      <c r="E328" s="7"/>
      <c r="F328" s="24"/>
      <c r="G328" s="99"/>
    </row>
    <row r="329" spans="1:7" ht="15.75">
      <c r="A329" s="24"/>
      <c r="B329" s="54"/>
      <c r="C329" s="24"/>
      <c r="D329" s="7"/>
      <c r="E329" s="7"/>
      <c r="F329" s="24"/>
      <c r="G329" s="99"/>
    </row>
    <row r="330" spans="1:7" ht="15.75">
      <c r="A330" s="24"/>
      <c r="B330" s="54"/>
      <c r="C330" s="24"/>
      <c r="D330" s="7"/>
      <c r="E330" s="7"/>
      <c r="F330" s="24"/>
      <c r="G330" s="99"/>
    </row>
    <row r="331" spans="1:7" ht="15.75">
      <c r="A331" s="24"/>
      <c r="B331" s="54"/>
      <c r="C331" s="24"/>
      <c r="D331" s="7"/>
      <c r="E331" s="7"/>
      <c r="F331" s="24"/>
      <c r="G331" s="99"/>
    </row>
    <row r="332" spans="1:7" ht="15.75">
      <c r="A332" s="24"/>
      <c r="B332" s="54"/>
      <c r="C332" s="24"/>
      <c r="D332" s="7"/>
      <c r="E332" s="7"/>
      <c r="F332" s="24"/>
      <c r="G332" s="99"/>
    </row>
    <row r="333" spans="1:7" ht="15.75">
      <c r="A333" s="24"/>
      <c r="B333" s="54"/>
      <c r="C333" s="24"/>
      <c r="D333" s="7"/>
      <c r="E333" s="7"/>
      <c r="F333" s="24"/>
      <c r="G333" s="99"/>
    </row>
    <row r="334" spans="1:7" ht="15.75">
      <c r="A334" s="24"/>
      <c r="B334" s="54"/>
      <c r="C334" s="24"/>
      <c r="D334" s="7"/>
      <c r="E334" s="7"/>
      <c r="F334" s="24"/>
      <c r="G334" s="99"/>
    </row>
    <row r="335" spans="1:7" ht="15.75">
      <c r="A335" s="24"/>
      <c r="B335" s="54"/>
      <c r="C335" s="24"/>
      <c r="D335" s="7"/>
      <c r="E335" s="7"/>
      <c r="F335" s="24"/>
      <c r="G335" s="99"/>
    </row>
    <row r="336" spans="1:7" ht="15.75">
      <c r="A336" s="24"/>
      <c r="B336" s="54"/>
      <c r="C336" s="24"/>
      <c r="D336" s="7"/>
      <c r="E336" s="7"/>
      <c r="F336" s="24"/>
      <c r="G336" s="99"/>
    </row>
    <row r="337" spans="1:7" ht="15.75">
      <c r="A337" s="24"/>
      <c r="B337" s="54"/>
      <c r="C337" s="24"/>
      <c r="D337" s="7"/>
      <c r="E337" s="7"/>
      <c r="F337" s="24"/>
      <c r="G337" s="99"/>
    </row>
    <row r="338" spans="1:7" ht="15.75">
      <c r="A338" s="24"/>
      <c r="B338" s="54"/>
      <c r="C338" s="24"/>
      <c r="D338" s="7"/>
      <c r="E338" s="7"/>
      <c r="F338" s="24"/>
      <c r="G338" s="99"/>
    </row>
    <row r="339" spans="1:7" ht="15.75">
      <c r="A339" s="24"/>
      <c r="B339" s="54"/>
      <c r="C339" s="24"/>
      <c r="D339" s="7"/>
      <c r="E339" s="7"/>
      <c r="F339" s="24"/>
      <c r="G339" s="99"/>
    </row>
    <row r="340" spans="1:7" ht="15.75">
      <c r="A340" s="24"/>
      <c r="B340" s="54"/>
      <c r="C340" s="24"/>
      <c r="D340" s="7"/>
      <c r="E340" s="7"/>
      <c r="F340" s="24"/>
      <c r="G340" s="99"/>
    </row>
    <row r="341" spans="1:7" ht="15.75">
      <c r="A341" s="24"/>
      <c r="B341" s="54"/>
      <c r="C341" s="24"/>
      <c r="D341" s="7"/>
      <c r="E341" s="7"/>
      <c r="F341" s="24"/>
      <c r="G341" s="99"/>
    </row>
    <row r="342" spans="1:7" ht="15.75">
      <c r="A342" s="24"/>
      <c r="B342" s="54"/>
      <c r="C342" s="24"/>
      <c r="D342" s="7"/>
      <c r="E342" s="7"/>
      <c r="F342" s="24"/>
      <c r="G342" s="99"/>
    </row>
    <row r="343" spans="1:7" ht="15.75">
      <c r="A343" s="24"/>
      <c r="B343" s="54"/>
      <c r="C343" s="24"/>
      <c r="D343" s="7"/>
      <c r="E343" s="7"/>
      <c r="F343" s="24"/>
      <c r="G343" s="99"/>
    </row>
    <row r="344" spans="1:7" ht="15.75">
      <c r="A344" s="24"/>
      <c r="B344" s="54"/>
      <c r="C344" s="24"/>
      <c r="D344" s="7"/>
      <c r="E344" s="7"/>
      <c r="F344" s="24"/>
      <c r="G344" s="99"/>
    </row>
    <row r="345" spans="1:7" ht="15.75">
      <c r="A345" s="24"/>
      <c r="B345" s="54"/>
      <c r="C345" s="24"/>
      <c r="D345" s="7"/>
      <c r="E345" s="7"/>
      <c r="F345" s="24"/>
      <c r="G345" s="99"/>
    </row>
    <row r="346" spans="1:7" ht="15.75">
      <c r="A346" s="24"/>
      <c r="B346" s="54"/>
      <c r="C346" s="24"/>
      <c r="D346" s="7"/>
      <c r="E346" s="7"/>
      <c r="F346" s="24"/>
      <c r="G346" s="99"/>
    </row>
    <row r="347" spans="1:7" ht="15.75">
      <c r="A347" s="24"/>
      <c r="B347" s="54"/>
      <c r="C347" s="24"/>
      <c r="D347" s="7"/>
      <c r="E347" s="7"/>
      <c r="F347" s="24"/>
      <c r="G347" s="99"/>
    </row>
    <row r="348" spans="1:7" ht="15.75">
      <c r="A348" s="24"/>
      <c r="B348" s="54"/>
      <c r="C348" s="24"/>
      <c r="D348" s="7"/>
      <c r="E348" s="7"/>
      <c r="F348" s="24"/>
      <c r="G348" s="99"/>
    </row>
    <row r="349" spans="1:7" ht="15.75">
      <c r="A349" s="24"/>
      <c r="B349" s="54"/>
      <c r="C349" s="24"/>
      <c r="D349" s="7"/>
      <c r="E349" s="7"/>
      <c r="F349" s="24"/>
      <c r="G349" s="99"/>
    </row>
    <row r="350" spans="1:7" ht="15.75">
      <c r="A350" s="24"/>
      <c r="B350" s="54"/>
      <c r="C350" s="24"/>
      <c r="D350" s="7"/>
      <c r="E350" s="7"/>
      <c r="F350" s="24"/>
      <c r="G350" s="99"/>
    </row>
    <row r="351" spans="1:7" ht="15.75">
      <c r="A351" s="24"/>
      <c r="B351" s="54"/>
      <c r="C351" s="24"/>
      <c r="D351" s="7"/>
      <c r="E351" s="7"/>
      <c r="F351" s="24"/>
      <c r="G351" s="99"/>
    </row>
    <row r="352" spans="1:7" ht="15.75">
      <c r="A352" s="24"/>
      <c r="B352" s="54"/>
      <c r="C352" s="24"/>
      <c r="D352" s="7"/>
      <c r="E352" s="7"/>
      <c r="F352" s="24"/>
      <c r="G352" s="99"/>
    </row>
    <row r="353" spans="1:7" ht="15.75">
      <c r="A353" s="24"/>
      <c r="B353" s="54"/>
      <c r="C353" s="24"/>
      <c r="D353" s="7"/>
      <c r="E353" s="7"/>
      <c r="F353" s="24"/>
      <c r="G353" s="99"/>
    </row>
    <row r="354" spans="1:7" ht="15.75">
      <c r="A354" s="24"/>
      <c r="B354" s="54"/>
      <c r="C354" s="24"/>
      <c r="D354" s="7"/>
      <c r="E354" s="7"/>
      <c r="F354" s="24"/>
      <c r="G354" s="99"/>
    </row>
    <row r="355" spans="1:7" ht="15.75">
      <c r="A355" s="24"/>
      <c r="B355" s="54"/>
      <c r="C355" s="24"/>
      <c r="D355" s="7"/>
      <c r="E355" s="7"/>
      <c r="F355" s="24"/>
      <c r="G355" s="99"/>
    </row>
    <row r="356" spans="1:7" ht="15.75">
      <c r="A356" s="24"/>
      <c r="B356" s="54"/>
      <c r="C356" s="24"/>
      <c r="D356" s="7"/>
      <c r="E356" s="7"/>
      <c r="F356" s="24"/>
      <c r="G356" s="99"/>
    </row>
    <row r="357" spans="1:7" ht="15.75">
      <c r="A357" s="24"/>
      <c r="B357" s="54"/>
      <c r="C357" s="24"/>
      <c r="D357" s="7"/>
      <c r="E357" s="7"/>
      <c r="F357" s="24"/>
      <c r="G357" s="99"/>
    </row>
    <row r="358" spans="1:7" ht="15.75">
      <c r="A358" s="24"/>
      <c r="B358" s="54"/>
      <c r="C358" s="24"/>
      <c r="D358" s="7"/>
      <c r="E358" s="7"/>
      <c r="F358" s="24"/>
      <c r="G358" s="99"/>
    </row>
    <row r="359" spans="1:7" ht="15.75">
      <c r="A359" s="24"/>
      <c r="B359" s="54"/>
      <c r="C359" s="24"/>
      <c r="D359" s="7"/>
      <c r="E359" s="7"/>
      <c r="F359" s="24"/>
      <c r="G359" s="99"/>
    </row>
    <row r="360" spans="1:7" ht="15.75">
      <c r="A360" s="24"/>
      <c r="B360" s="54"/>
      <c r="C360" s="24"/>
      <c r="D360" s="7"/>
      <c r="E360" s="7"/>
      <c r="F360" s="24"/>
      <c r="G360" s="99"/>
    </row>
    <row r="361" spans="1:7" ht="15.75">
      <c r="A361" s="24"/>
      <c r="B361" s="54"/>
      <c r="C361" s="24"/>
      <c r="D361" s="7"/>
      <c r="E361" s="7"/>
      <c r="F361" s="24"/>
      <c r="G361" s="99"/>
    </row>
    <row r="362" spans="1:7" ht="15.75">
      <c r="A362" s="24"/>
      <c r="B362" s="54"/>
      <c r="C362" s="24"/>
      <c r="D362" s="7"/>
      <c r="E362" s="7"/>
      <c r="F362" s="24"/>
      <c r="G362" s="99"/>
    </row>
    <row r="363" spans="1:7" ht="15.75">
      <c r="A363" s="24"/>
      <c r="B363" s="54"/>
      <c r="C363" s="24"/>
      <c r="D363" s="7"/>
      <c r="E363" s="7"/>
      <c r="F363" s="24"/>
      <c r="G363" s="99"/>
    </row>
    <row r="364" spans="1:7" ht="15.75">
      <c r="A364" s="24"/>
      <c r="B364" s="54"/>
      <c r="C364" s="24"/>
      <c r="D364" s="7"/>
      <c r="E364" s="7"/>
      <c r="F364" s="24"/>
      <c r="G364" s="99"/>
    </row>
    <row r="365" spans="1:7" ht="15.75">
      <c r="A365" s="24"/>
      <c r="B365" s="54"/>
      <c r="C365" s="24"/>
      <c r="D365" s="7"/>
      <c r="E365" s="7"/>
      <c r="F365" s="24"/>
      <c r="G365" s="99"/>
    </row>
    <row r="366" spans="1:7" ht="15.75">
      <c r="A366" s="24"/>
      <c r="B366" s="54"/>
      <c r="C366" s="24"/>
      <c r="D366" s="7"/>
      <c r="E366" s="7"/>
      <c r="F366" s="24"/>
      <c r="G366" s="99"/>
    </row>
    <row r="367" spans="1:7" ht="15.75">
      <c r="A367" s="24"/>
      <c r="B367" s="54"/>
      <c r="C367" s="24"/>
      <c r="D367" s="7"/>
      <c r="E367" s="7"/>
      <c r="F367" s="24"/>
      <c r="G367" s="99"/>
    </row>
    <row r="368" spans="1:7" ht="15.75">
      <c r="A368" s="24"/>
      <c r="B368" s="54"/>
      <c r="C368" s="24"/>
      <c r="D368" s="7"/>
      <c r="E368" s="7"/>
      <c r="F368" s="24"/>
      <c r="G368" s="99"/>
    </row>
    <row r="369" spans="1:7" ht="15.75">
      <c r="A369" s="24"/>
      <c r="B369" s="54"/>
      <c r="C369" s="24"/>
      <c r="D369" s="7"/>
      <c r="E369" s="7"/>
      <c r="F369" s="24"/>
      <c r="G369" s="99"/>
    </row>
    <row r="370" spans="1:7" ht="15.75">
      <c r="A370" s="24"/>
      <c r="B370" s="54"/>
      <c r="C370" s="24"/>
      <c r="D370" s="7"/>
      <c r="E370" s="7"/>
      <c r="F370" s="24"/>
      <c r="G370" s="99"/>
    </row>
    <row r="371" spans="1:7" ht="15.75">
      <c r="A371" s="24"/>
      <c r="B371" s="54"/>
      <c r="C371" s="24"/>
      <c r="D371" s="7"/>
      <c r="E371" s="7"/>
      <c r="F371" s="24"/>
      <c r="G371" s="99"/>
    </row>
    <row r="372" spans="1:7" ht="15.75">
      <c r="A372" s="24"/>
      <c r="B372" s="54"/>
      <c r="C372" s="24"/>
      <c r="D372" s="7"/>
      <c r="E372" s="7"/>
      <c r="F372" s="24"/>
      <c r="G372" s="99"/>
    </row>
    <row r="373" spans="1:7" ht="15.75">
      <c r="A373" s="24"/>
      <c r="B373" s="54"/>
      <c r="C373" s="24"/>
      <c r="D373" s="7"/>
      <c r="E373" s="7"/>
      <c r="F373" s="24"/>
      <c r="G373" s="99"/>
    </row>
    <row r="374" spans="1:7" ht="15.75">
      <c r="A374" s="24"/>
      <c r="B374" s="54"/>
      <c r="C374" s="24"/>
      <c r="D374" s="7"/>
      <c r="E374" s="7"/>
      <c r="F374" s="24"/>
      <c r="G374" s="99"/>
    </row>
    <row r="375" spans="1:7" ht="15.75">
      <c r="A375" s="24"/>
      <c r="B375" s="54"/>
      <c r="C375" s="24"/>
      <c r="D375" s="7"/>
      <c r="E375" s="7"/>
      <c r="F375" s="24"/>
      <c r="G375" s="99"/>
    </row>
    <row r="376" spans="1:7" ht="15.75">
      <c r="A376" s="24"/>
      <c r="B376" s="54"/>
      <c r="C376" s="24"/>
      <c r="D376" s="7"/>
      <c r="E376" s="7"/>
      <c r="F376" s="24"/>
      <c r="G376" s="99"/>
    </row>
    <row r="377" spans="1:7" ht="15.75">
      <c r="A377" s="24"/>
      <c r="B377" s="54"/>
      <c r="C377" s="24"/>
      <c r="D377" s="7"/>
      <c r="E377" s="7"/>
      <c r="F377" s="24"/>
      <c r="G377" s="99"/>
    </row>
    <row r="378" spans="1:7" ht="15.75">
      <c r="A378" s="24"/>
      <c r="B378" s="54"/>
      <c r="C378" s="24"/>
      <c r="D378" s="7"/>
      <c r="E378" s="7"/>
      <c r="F378" s="24"/>
      <c r="G378" s="99"/>
    </row>
    <row r="379" spans="1:7" ht="15.75">
      <c r="A379" s="24"/>
      <c r="B379" s="54"/>
      <c r="C379" s="24"/>
      <c r="D379" s="7"/>
      <c r="E379" s="7"/>
      <c r="F379" s="24"/>
      <c r="G379" s="99"/>
    </row>
    <row r="380" spans="1:7" ht="15.75">
      <c r="A380" s="24"/>
      <c r="B380" s="54"/>
      <c r="C380" s="24"/>
      <c r="D380" s="7"/>
      <c r="E380" s="7"/>
      <c r="F380" s="24"/>
      <c r="G380" s="99"/>
    </row>
    <row r="381" spans="1:7" ht="15.75">
      <c r="A381" s="24"/>
      <c r="B381" s="54"/>
      <c r="C381" s="24"/>
      <c r="D381" s="7"/>
      <c r="E381" s="7"/>
      <c r="F381" s="24"/>
      <c r="G381" s="99"/>
    </row>
    <row r="382" spans="1:7" ht="15.75">
      <c r="A382" s="24"/>
      <c r="B382" s="54"/>
      <c r="C382" s="24"/>
      <c r="D382" s="7"/>
      <c r="E382" s="7"/>
      <c r="F382" s="24"/>
      <c r="G382" s="99"/>
    </row>
    <row r="383" spans="1:7" ht="15.75">
      <c r="A383" s="24"/>
      <c r="B383" s="54"/>
      <c r="C383" s="24"/>
      <c r="D383" s="7"/>
      <c r="E383" s="7"/>
      <c r="F383" s="24"/>
      <c r="G383" s="99"/>
    </row>
    <row r="384" spans="1:7" ht="15.75">
      <c r="A384" s="24"/>
      <c r="B384" s="54"/>
      <c r="C384" s="24"/>
      <c r="D384" s="7"/>
      <c r="E384" s="7"/>
      <c r="F384" s="24"/>
      <c r="G384" s="99"/>
    </row>
    <row r="385" spans="1:7" ht="15.75">
      <c r="A385" s="24"/>
      <c r="B385" s="54"/>
      <c r="C385" s="24"/>
      <c r="D385" s="7"/>
      <c r="E385" s="7"/>
      <c r="F385" s="24"/>
      <c r="G385" s="99"/>
    </row>
    <row r="386" spans="1:7" ht="15.75">
      <c r="A386" s="24"/>
      <c r="B386" s="54"/>
      <c r="C386" s="24"/>
      <c r="D386" s="7"/>
      <c r="E386" s="7"/>
      <c r="F386" s="24"/>
      <c r="G386" s="99"/>
    </row>
    <row r="387" spans="1:7" ht="15.75">
      <c r="A387" s="24"/>
      <c r="B387" s="54"/>
      <c r="C387" s="24"/>
      <c r="D387" s="7"/>
      <c r="E387" s="7"/>
      <c r="F387" s="24"/>
      <c r="G387" s="99"/>
    </row>
    <row r="388" spans="1:7" ht="15.75">
      <c r="A388" s="24"/>
      <c r="B388" s="54"/>
      <c r="C388" s="24"/>
      <c r="D388" s="7"/>
      <c r="E388" s="7"/>
      <c r="F388" s="24"/>
      <c r="G388" s="99"/>
    </row>
    <row r="389" spans="1:7" ht="15.75">
      <c r="A389" s="24"/>
      <c r="B389" s="54"/>
      <c r="C389" s="24"/>
      <c r="D389" s="7"/>
      <c r="E389" s="7"/>
      <c r="F389" s="24"/>
      <c r="G389" s="99"/>
    </row>
    <row r="390" spans="1:7" ht="15.75">
      <c r="A390" s="24"/>
      <c r="B390" s="54"/>
      <c r="C390" s="24"/>
      <c r="D390" s="7"/>
      <c r="E390" s="7"/>
      <c r="F390" s="24"/>
      <c r="G390" s="99"/>
    </row>
    <row r="391" spans="1:7" ht="15.75">
      <c r="A391" s="24"/>
      <c r="B391" s="54"/>
      <c r="C391" s="24"/>
      <c r="D391" s="7"/>
      <c r="E391" s="7"/>
      <c r="F391" s="24"/>
      <c r="G391" s="99"/>
    </row>
    <row r="392" spans="1:7" ht="15.75">
      <c r="A392" s="24"/>
      <c r="B392" s="54"/>
      <c r="C392" s="24"/>
      <c r="D392" s="7"/>
      <c r="E392" s="7"/>
      <c r="F392" s="24"/>
      <c r="G392" s="99"/>
    </row>
    <row r="393" spans="1:7" ht="15.75">
      <c r="A393" s="24"/>
      <c r="B393" s="54"/>
      <c r="C393" s="24"/>
      <c r="D393" s="7"/>
      <c r="E393" s="7"/>
      <c r="F393" s="24"/>
      <c r="G393" s="99"/>
    </row>
    <row r="394" spans="1:7" ht="15.75">
      <c r="A394" s="24"/>
      <c r="B394" s="54"/>
      <c r="C394" s="24"/>
      <c r="D394" s="7"/>
      <c r="E394" s="7"/>
      <c r="F394" s="24"/>
      <c r="G394" s="99"/>
    </row>
    <row r="395" spans="1:7" ht="15.75">
      <c r="A395" s="24"/>
      <c r="B395" s="54"/>
      <c r="C395" s="24"/>
      <c r="D395" s="7"/>
      <c r="E395" s="7"/>
      <c r="F395" s="24"/>
      <c r="G395" s="99"/>
    </row>
    <row r="396" spans="1:7" ht="15.75">
      <c r="A396" s="24"/>
      <c r="B396" s="54"/>
      <c r="C396" s="24"/>
      <c r="D396" s="7"/>
      <c r="E396" s="7"/>
      <c r="F396" s="24"/>
      <c r="G396" s="99"/>
    </row>
    <row r="397" spans="1:7" ht="15.75">
      <c r="A397" s="24"/>
      <c r="B397" s="54"/>
      <c r="C397" s="24"/>
      <c r="D397" s="7"/>
      <c r="E397" s="7"/>
      <c r="F397" s="24"/>
      <c r="G397" s="99"/>
    </row>
    <row r="398" spans="1:7" ht="15.75">
      <c r="A398" s="24"/>
      <c r="B398" s="54"/>
      <c r="C398" s="24"/>
      <c r="D398" s="7"/>
      <c r="E398" s="7"/>
      <c r="F398" s="24"/>
      <c r="G398" s="99"/>
    </row>
    <row r="399" spans="1:7" ht="15.75">
      <c r="A399" s="24"/>
      <c r="B399" s="54"/>
      <c r="C399" s="24"/>
      <c r="D399" s="7"/>
      <c r="E399" s="7"/>
      <c r="F399" s="24"/>
      <c r="G399" s="99"/>
    </row>
    <row r="400" spans="1:7" ht="15.75">
      <c r="A400" s="24"/>
      <c r="B400" s="54"/>
      <c r="C400" s="24"/>
      <c r="D400" s="7"/>
      <c r="E400" s="7"/>
      <c r="F400" s="24"/>
      <c r="G400" s="99"/>
    </row>
    <row r="401" spans="1:7" ht="15.75">
      <c r="A401" s="24"/>
      <c r="B401" s="54"/>
      <c r="C401" s="24"/>
      <c r="D401" s="7"/>
      <c r="E401" s="7"/>
      <c r="F401" s="24"/>
      <c r="G401" s="99"/>
    </row>
    <row r="402" spans="1:7" ht="15.75">
      <c r="A402" s="24"/>
      <c r="B402" s="54"/>
      <c r="C402" s="24"/>
      <c r="D402" s="7"/>
      <c r="E402" s="7"/>
      <c r="F402" s="24"/>
      <c r="G402" s="99"/>
    </row>
    <row r="403" spans="1:7" ht="15.75">
      <c r="A403" s="24"/>
      <c r="B403" s="54"/>
      <c r="C403" s="24"/>
      <c r="D403" s="7"/>
      <c r="E403" s="7"/>
      <c r="F403" s="24"/>
      <c r="G403" s="99"/>
    </row>
    <row r="404" spans="1:7" ht="15.75">
      <c r="A404" s="24"/>
      <c r="B404" s="54"/>
      <c r="C404" s="24"/>
      <c r="D404" s="7"/>
      <c r="E404" s="7"/>
      <c r="F404" s="24"/>
      <c r="G404" s="99"/>
    </row>
    <row r="405" spans="1:7" ht="15.75">
      <c r="A405" s="24"/>
      <c r="B405" s="54"/>
      <c r="C405" s="24"/>
      <c r="D405" s="7"/>
      <c r="E405" s="7"/>
      <c r="F405" s="24"/>
      <c r="G405" s="99"/>
    </row>
  </sheetData>
  <sheetProtection/>
  <mergeCells count="18">
    <mergeCell ref="G222:G224"/>
    <mergeCell ref="D4:E4"/>
    <mergeCell ref="F6:F9"/>
    <mergeCell ref="A59:A60"/>
    <mergeCell ref="E222:E224"/>
    <mergeCell ref="F222:F224"/>
    <mergeCell ref="A222:D224"/>
    <mergeCell ref="A6:A9"/>
    <mergeCell ref="B6:B9"/>
    <mergeCell ref="C6:C9"/>
    <mergeCell ref="D6:D9"/>
    <mergeCell ref="G59:G60"/>
    <mergeCell ref="B59:B60"/>
    <mergeCell ref="C59:C60"/>
    <mergeCell ref="G6:G9"/>
    <mergeCell ref="E6:E9"/>
    <mergeCell ref="E59:E60"/>
    <mergeCell ref="F59:F60"/>
  </mergeCells>
  <printOptions verticalCentered="1"/>
  <pageMargins left="0.5118110236220472" right="0.1968503937007874" top="0.5905511811023623" bottom="0.5905511811023623" header="0.5118110236220472" footer="0.5118110236220472"/>
  <pageSetup horizontalDpi="600" verticalDpi="600" orientation="portrait" paperSize="9" r:id="rId1"/>
  <headerFooter alignWithMargins="0">
    <oddHeader>&amp;RZałącznik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Piecki</dc:creator>
  <cp:keywords/>
  <dc:description/>
  <cp:lastModifiedBy>GUS</cp:lastModifiedBy>
  <cp:lastPrinted>2015-03-04T12:28:42Z</cp:lastPrinted>
  <dcterms:created xsi:type="dcterms:W3CDTF">2003-03-25T12:36:04Z</dcterms:created>
  <dcterms:modified xsi:type="dcterms:W3CDTF">2015-03-19T11:44:12Z</dcterms:modified>
  <cp:category/>
  <cp:version/>
  <cp:contentType/>
  <cp:contentStatus/>
</cp:coreProperties>
</file>