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04" activeTab="0"/>
  </bookViews>
  <sheets>
    <sheet name="Zał_nr_1_wydr" sheetId="1" r:id="rId1"/>
  </sheets>
  <definedNames>
    <definedName name="_xlnm.Print_Area" localSheetId="0">'Zał_nr_1_wydr'!$B$1:$J$43</definedName>
  </definedNames>
  <calcPr fullCalcOnLoad="1"/>
</workbook>
</file>

<file path=xl/sharedStrings.xml><?xml version="1.0" encoding="utf-8"?>
<sst xmlns="http://schemas.openxmlformats.org/spreadsheetml/2006/main" count="70" uniqueCount="60">
  <si>
    <t>Wyszczególnienie</t>
  </si>
  <si>
    <t>Lp</t>
  </si>
  <si>
    <t>Dochody ogółem, z tego:</t>
  </si>
  <si>
    <t>a</t>
  </si>
  <si>
    <t>dochody bieżące</t>
  </si>
  <si>
    <t>b</t>
  </si>
  <si>
    <t>dochody majątkowe, w tym:</t>
  </si>
  <si>
    <t xml:space="preserve">   ze sprzedaży majątku</t>
  </si>
  <si>
    <t>na wynagrodzenia i składki od nich naliczane</t>
  </si>
  <si>
    <t>na funkcjonowanie organów JST, w tym:</t>
  </si>
  <si>
    <t>c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</si>
  <si>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</si>
  <si>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</si>
  <si>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</si>
  <si>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</si>
  <si>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</si>
  <si>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</si>
  <si>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</si>
  <si>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</si>
  <si>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Spłata i obsługa długu, z tego:</t>
  </si>
  <si>
    <t>wydatki bieżące na obsługę długu:</t>
  </si>
  <si>
    <t>Wydatki majątkowe, w tym:</t>
  </si>
  <si>
    <t>Przychody z kredytów, pożyczek i emisji obligacji</t>
  </si>
  <si>
    <t>Kwota długu na koniec roku, w tym:</t>
  </si>
  <si>
    <t>łączna kwota wyłączeń z art. 243 ust. 3 pkt 1 ufp oraz art. 170 ust. 3 sufp</t>
  </si>
  <si>
    <t>Lata objete prognozą finansową</t>
  </si>
  <si>
    <t>Wydatki bieżące (bez odsetek i prowizji od kredytów oraz wyemitowanych papierów wartościowych, czyli kosztów obsługi długu), w tym:</t>
  </si>
  <si>
    <t>Wynik budżetu po zaplanowaniu wydatków bieżących (bez obsługi długu)  poz.1– poz. 2</t>
  </si>
  <si>
    <t>Środki do dyspozycji (suma poz. 3 +poz. 4+ poz. 5)</t>
  </si>
  <si>
    <t xml:space="preserve">rozchody z tytułu spłaty rat kapitałowych oraz wykupu papierów wartościowych </t>
  </si>
  <si>
    <t>Inne rozchody (bez spłaty długu)</t>
  </si>
  <si>
    <t>Środki do dyspozycji na wydatki majątkowe (poz. 6–poz. 7–poz. 8)</t>
  </si>
  <si>
    <t>wydatki majątkowe objęte limitem</t>
  </si>
  <si>
    <t>Wynik finansowy budżetu (poz. 9 – poz.10 + poz. 11)</t>
  </si>
  <si>
    <t>kwota wyłączeń z art. 243 ust. 3 pkt 1 ufp oraz art. 170 ust. 3 sufp przypadająca na dany rok budżetowy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</si>
  <si>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</si>
  <si>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</si>
  <si>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</si>
  <si>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w zł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</si>
  <si>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</si>
  <si>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</si>
  <si>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</si>
  <si>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</si>
  <si>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</si>
  <si>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Zadłuzenie/dochody ogółem (poz. 13-poz. 13a):poz. 1 /max. 60% art.. 170 sufp/</t>
  </si>
  <si>
    <t>Planowana łaczna kwota spłaty zobowiązań/dochody ogółem /max 15% art.. 169 sufp/</t>
  </si>
  <si>
    <t>Rok budżetowy 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</si>
  <si>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</si>
  <si>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</si>
  <si>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</si>
  <si>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</si>
  <si>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</si>
  <si>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</si>
  <si>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</si>
  <si>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</si>
  <si>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</si>
  <si>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</si>
  <si>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Wieloletnia Prognoza Finansowa  dla  GMINY  PIECKI   na lata 2011– 2021</t>
  </si>
  <si>
    <t xml:space="preserve">  Kwota zobowiązań związku współtworzonego przez jst przypadających do spłaty w danym roku budżetowym podlegających do doliczenia z art. 244uofp </t>
  </si>
  <si>
    <t>Załącznik nr 1 do uchwały RG Nr VI/21/11 z d. 08.04.11r.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</si>
</sst>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3" fontId="38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0" fontId="43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3" fontId="3" fillId="4" borderId="10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left" wrapText="1"/>
    </xf>
    <xf numFmtId="10" fontId="0" fillId="0" borderId="0" xfId="0" applyNumberFormat="1" applyAlignment="1">
      <alignment/>
    </xf>
    <xf numFmtId="10" fontId="0" fillId="9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3"/>
  <sheetViews>
    <sheetView tabSelected="1" zoomScale="115" zoomScaleNormal="115" zoomScalePageLayoutView="0" workbookViewId="0" topLeftCell="A1">
      <selection activeCell="I1" sqref="I1:J1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54.69921875" style="0" customWidth="1"/>
    <col min="4" max="4" width="11.19921875" style="0" customWidth="1"/>
    <col min="5" max="5" width="9.09765625" style="0" customWidth="1"/>
    <col min="6" max="6" width="10.8984375" style="0" customWidth="1"/>
    <col min="7" max="7" width="11" style="0" customWidth="1"/>
    <col min="8" max="8" width="9.3984375" style="0" customWidth="1"/>
    <col min="9" max="9" width="9.5" style="0" customWidth="1"/>
    <col min="10" max="10" width="9.3984375" style="0" customWidth="1"/>
    <col min="15" max="15" width="9.8984375" style="0" bestFit="1" customWidth="1"/>
  </cols>
  <sheetData>
    <row r="1" spans="9:10" ht="14.25">
      <c r="I1" s="42" t="s">
        <v>59</v>
      </c>
      <c r="J1" s="42"/>
    </row>
    <row r="2" spans="2:10" ht="17.25" customHeight="1">
      <c r="B2" s="43" t="s">
        <v>57</v>
      </c>
      <c r="C2" s="43"/>
      <c r="D2" s="43"/>
      <c r="E2" s="43"/>
      <c r="F2" s="43"/>
      <c r="G2" s="43"/>
      <c r="H2" s="43"/>
      <c r="I2" s="43"/>
      <c r="J2" s="43"/>
    </row>
    <row r="3" ht="15" thickBot="1">
      <c r="J3" t="s">
        <v>38</v>
      </c>
    </row>
    <row r="4" spans="2:14" ht="15.75" thickBot="1" thickTop="1">
      <c r="B4" s="44" t="s">
        <v>1</v>
      </c>
      <c r="C4" s="46" t="s">
        <v>0</v>
      </c>
      <c r="D4" s="48" t="s">
        <v>25</v>
      </c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2:14" ht="97.5" customHeight="1" thickBot="1">
      <c r="B5" s="45"/>
      <c r="C5" s="47"/>
      <c r="D5" s="41" t="s">
        <v>46</v>
      </c>
      <c r="E5" s="41" t="s">
        <v>47</v>
      </c>
      <c r="F5" s="41" t="s">
        <v>48</v>
      </c>
      <c r="G5" s="41" t="s">
        <v>49</v>
      </c>
      <c r="H5" s="41" t="s">
        <v>50</v>
      </c>
      <c r="I5" s="41" t="s">
        <v>51</v>
      </c>
      <c r="J5" s="41" t="s">
        <v>52</v>
      </c>
      <c r="K5" s="41" t="s">
        <v>53</v>
      </c>
      <c r="L5" s="41" t="s">
        <v>54</v>
      </c>
      <c r="M5" s="41" t="s">
        <v>55</v>
      </c>
      <c r="N5" s="41" t="s">
        <v>56</v>
      </c>
    </row>
    <row r="6" spans="2:14" ht="18.75" customHeight="1" thickBot="1" thickTop="1">
      <c r="B6" s="33">
        <v>1</v>
      </c>
      <c r="C6" s="34" t="s">
        <v>2</v>
      </c>
      <c r="D6" s="35">
        <v>29999179</v>
      </c>
      <c r="E6" s="35">
        <v>22032616</v>
      </c>
      <c r="F6" s="35">
        <v>19388594</v>
      </c>
      <c r="G6" s="35">
        <v>19961252</v>
      </c>
      <c r="H6" s="35">
        <v>20551089</v>
      </c>
      <c r="I6" s="35">
        <v>21158622</v>
      </c>
      <c r="J6" s="35">
        <v>21784381</v>
      </c>
      <c r="K6" s="35">
        <v>22428912</v>
      </c>
      <c r="L6" s="35">
        <v>23092779</v>
      </c>
      <c r="M6" s="35">
        <v>23776563</v>
      </c>
      <c r="N6" s="35">
        <v>24480860</v>
      </c>
    </row>
    <row r="7" spans="2:14" ht="18" customHeight="1" thickTop="1">
      <c r="B7" s="18" t="s">
        <v>3</v>
      </c>
      <c r="C7" s="19" t="s">
        <v>4</v>
      </c>
      <c r="D7" s="29">
        <v>18195093</v>
      </c>
      <c r="E7" s="29">
        <v>18532616</v>
      </c>
      <c r="F7" s="29">
        <v>19088594</v>
      </c>
      <c r="G7" s="29">
        <v>19661252</v>
      </c>
      <c r="H7" s="29">
        <v>20251252</v>
      </c>
      <c r="I7" s="29">
        <v>20858622</v>
      </c>
      <c r="J7" s="29">
        <v>21484381</v>
      </c>
      <c r="K7" s="29">
        <v>22128912</v>
      </c>
      <c r="L7" s="29">
        <v>22792779</v>
      </c>
      <c r="M7" s="29">
        <v>23476563</v>
      </c>
      <c r="N7" s="29">
        <v>24180860</v>
      </c>
    </row>
    <row r="8" spans="2:14" ht="15" customHeight="1">
      <c r="B8" s="3" t="s">
        <v>5</v>
      </c>
      <c r="C8" s="4" t="s">
        <v>6</v>
      </c>
      <c r="D8" s="29">
        <v>11804086</v>
      </c>
      <c r="E8" s="29">
        <v>3500000</v>
      </c>
      <c r="F8" s="29">
        <v>300000</v>
      </c>
      <c r="G8" s="29">
        <v>300000</v>
      </c>
      <c r="H8" s="29">
        <v>300000</v>
      </c>
      <c r="I8" s="29">
        <v>300000</v>
      </c>
      <c r="J8" s="29">
        <v>300000</v>
      </c>
      <c r="K8" s="29">
        <v>300000</v>
      </c>
      <c r="L8" s="29">
        <v>300000</v>
      </c>
      <c r="M8" s="29">
        <v>300000</v>
      </c>
      <c r="N8" s="29">
        <v>300000</v>
      </c>
    </row>
    <row r="9" spans="2:14" ht="17.25" customHeight="1" thickBot="1">
      <c r="B9" s="16" t="s">
        <v>10</v>
      </c>
      <c r="C9" s="20" t="s">
        <v>7</v>
      </c>
      <c r="D9" s="29">
        <v>400000</v>
      </c>
      <c r="E9" s="29">
        <v>600000</v>
      </c>
      <c r="F9" s="29">
        <v>300000</v>
      </c>
      <c r="G9" s="29">
        <v>300000</v>
      </c>
      <c r="H9" s="29">
        <v>300000</v>
      </c>
      <c r="I9" s="29">
        <v>300000</v>
      </c>
      <c r="J9" s="29">
        <v>300000</v>
      </c>
      <c r="K9" s="29">
        <v>300000</v>
      </c>
      <c r="L9" s="29">
        <v>300000</v>
      </c>
      <c r="M9" s="29">
        <v>300000</v>
      </c>
      <c r="N9" s="29">
        <v>300000</v>
      </c>
    </row>
    <row r="10" spans="2:14" ht="44.25" customHeight="1" thickBot="1" thickTop="1">
      <c r="B10" s="22">
        <v>2</v>
      </c>
      <c r="C10" s="36" t="s">
        <v>26</v>
      </c>
      <c r="D10" s="35">
        <v>17455519</v>
      </c>
      <c r="E10" s="35">
        <v>15012282</v>
      </c>
      <c r="F10" s="35">
        <v>17098539</v>
      </c>
      <c r="G10" s="35">
        <v>17601252</v>
      </c>
      <c r="H10" s="35">
        <v>17901089</v>
      </c>
      <c r="I10" s="35">
        <v>18268622</v>
      </c>
      <c r="J10" s="35">
        <v>18744381</v>
      </c>
      <c r="K10" s="35">
        <v>19238912</v>
      </c>
      <c r="L10" s="35">
        <v>19752779</v>
      </c>
      <c r="M10" s="35">
        <v>20286563</v>
      </c>
      <c r="N10" s="35">
        <v>20749783</v>
      </c>
    </row>
    <row r="11" spans="2:14" ht="26.25" customHeight="1" thickTop="1">
      <c r="B11" s="18" t="s">
        <v>3</v>
      </c>
      <c r="C11" s="21" t="s">
        <v>8</v>
      </c>
      <c r="D11" s="29">
        <v>8800110</v>
      </c>
      <c r="E11" s="29">
        <v>8713410</v>
      </c>
      <c r="F11" s="29">
        <v>8713410</v>
      </c>
      <c r="G11" s="29">
        <v>8890000</v>
      </c>
      <c r="H11" s="29">
        <v>8890000</v>
      </c>
      <c r="I11" s="29">
        <v>9067000</v>
      </c>
      <c r="J11" s="29">
        <v>9067000</v>
      </c>
      <c r="K11" s="29">
        <v>9248000</v>
      </c>
      <c r="L11" s="29">
        <v>9248000</v>
      </c>
      <c r="M11" s="29">
        <v>9433000</v>
      </c>
      <c r="N11" s="29">
        <v>9433000</v>
      </c>
    </row>
    <row r="12" spans="2:14" ht="27.75" customHeight="1">
      <c r="B12" s="3" t="s">
        <v>5</v>
      </c>
      <c r="C12" s="4" t="s">
        <v>9</v>
      </c>
      <c r="D12" s="29">
        <v>230000</v>
      </c>
      <c r="E12" s="29">
        <v>230000</v>
      </c>
      <c r="F12" s="29">
        <v>230000</v>
      </c>
      <c r="G12" s="29">
        <f>F12*102%</f>
        <v>234600</v>
      </c>
      <c r="H12" s="29">
        <v>234600</v>
      </c>
      <c r="I12" s="29">
        <v>240000</v>
      </c>
      <c r="J12" s="29">
        <v>240000</v>
      </c>
      <c r="K12" s="29">
        <v>245000</v>
      </c>
      <c r="L12" s="29">
        <v>245000</v>
      </c>
      <c r="M12" s="29">
        <v>250000</v>
      </c>
      <c r="N12" s="29">
        <v>250000</v>
      </c>
    </row>
    <row r="13" spans="2:14" ht="20.25" customHeight="1">
      <c r="B13" s="3" t="s">
        <v>10</v>
      </c>
      <c r="C13" s="1" t="s">
        <v>11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2:14" ht="25.5">
      <c r="B14" s="3" t="s">
        <v>12</v>
      </c>
      <c r="C14" s="1" t="s">
        <v>13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2:14" ht="21.75" customHeight="1" thickBot="1">
      <c r="B15" s="16" t="s">
        <v>14</v>
      </c>
      <c r="C15" s="17" t="s">
        <v>15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2:14" ht="27" thickBot="1" thickTop="1">
      <c r="B16" s="33">
        <v>3</v>
      </c>
      <c r="C16" s="36" t="s">
        <v>27</v>
      </c>
      <c r="D16" s="35">
        <f>D6-D10</f>
        <v>12543660</v>
      </c>
      <c r="E16" s="35">
        <f aca="true" t="shared" si="0" ref="E16:N16">E6-E10</f>
        <v>7020334</v>
      </c>
      <c r="F16" s="35">
        <f t="shared" si="0"/>
        <v>2290055</v>
      </c>
      <c r="G16" s="35">
        <f t="shared" si="0"/>
        <v>2360000</v>
      </c>
      <c r="H16" s="35">
        <f t="shared" si="0"/>
        <v>2650000</v>
      </c>
      <c r="I16" s="35">
        <f t="shared" si="0"/>
        <v>2890000</v>
      </c>
      <c r="J16" s="35">
        <f t="shared" si="0"/>
        <v>3040000</v>
      </c>
      <c r="K16" s="35">
        <f t="shared" si="0"/>
        <v>3190000</v>
      </c>
      <c r="L16" s="35">
        <f t="shared" si="0"/>
        <v>3340000</v>
      </c>
      <c r="M16" s="35">
        <f t="shared" si="0"/>
        <v>3490000</v>
      </c>
      <c r="N16" s="35">
        <f t="shared" si="0"/>
        <v>3731077</v>
      </c>
    </row>
    <row r="17" spans="2:14" ht="22.5" customHeight="1" thickBot="1" thickTop="1">
      <c r="B17" s="8">
        <v>4</v>
      </c>
      <c r="C17" s="9" t="s">
        <v>16</v>
      </c>
      <c r="D17" s="29">
        <v>87685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2:14" ht="27" thickBot="1" thickTop="1">
      <c r="B18" s="7" t="s">
        <v>3</v>
      </c>
      <c r="C18" s="23" t="s">
        <v>17</v>
      </c>
      <c r="D18" s="29">
        <v>87685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2:14" ht="21" customHeight="1" thickBot="1" thickTop="1">
      <c r="B19" s="8">
        <v>5</v>
      </c>
      <c r="C19" s="9" t="s">
        <v>18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2:14" ht="22.5" customHeight="1" thickBot="1" thickTop="1">
      <c r="B20" s="8">
        <v>6</v>
      </c>
      <c r="C20" s="9" t="s">
        <v>28</v>
      </c>
      <c r="D20" s="29">
        <f>D16+D17+D19</f>
        <v>12631345</v>
      </c>
      <c r="E20" s="29">
        <f aca="true" t="shared" si="1" ref="E20:N20">E16+E17+E19</f>
        <v>7020334</v>
      </c>
      <c r="F20" s="29">
        <f t="shared" si="1"/>
        <v>2290055</v>
      </c>
      <c r="G20" s="29">
        <f t="shared" si="1"/>
        <v>2360000</v>
      </c>
      <c r="H20" s="29">
        <f t="shared" si="1"/>
        <v>2650000</v>
      </c>
      <c r="I20" s="29">
        <f t="shared" si="1"/>
        <v>2890000</v>
      </c>
      <c r="J20" s="29">
        <f t="shared" si="1"/>
        <v>3040000</v>
      </c>
      <c r="K20" s="29">
        <f t="shared" si="1"/>
        <v>3190000</v>
      </c>
      <c r="L20" s="29">
        <f t="shared" si="1"/>
        <v>3340000</v>
      </c>
      <c r="M20" s="29">
        <f t="shared" si="1"/>
        <v>3490000</v>
      </c>
      <c r="N20" s="29">
        <f t="shared" si="1"/>
        <v>3731077</v>
      </c>
    </row>
    <row r="21" spans="2:14" ht="21.75" customHeight="1" thickBot="1" thickTop="1">
      <c r="B21" s="8">
        <v>7</v>
      </c>
      <c r="C21" s="11" t="s">
        <v>19</v>
      </c>
      <c r="D21" s="29">
        <f>SUM(D22:D23)</f>
        <v>1575000</v>
      </c>
      <c r="E21" s="29">
        <f aca="true" t="shared" si="2" ref="E21:N21">SUM(E22:E23)</f>
        <v>1250000</v>
      </c>
      <c r="F21" s="29">
        <f t="shared" si="2"/>
        <v>1890000</v>
      </c>
      <c r="G21" s="29">
        <f t="shared" si="2"/>
        <v>1860000</v>
      </c>
      <c r="H21" s="29">
        <f t="shared" si="2"/>
        <v>1650000</v>
      </c>
      <c r="I21" s="29">
        <f t="shared" si="2"/>
        <v>1590000</v>
      </c>
      <c r="J21" s="29">
        <f t="shared" si="2"/>
        <v>1540000</v>
      </c>
      <c r="K21" s="29">
        <f t="shared" si="2"/>
        <v>1390000</v>
      </c>
      <c r="L21" s="29">
        <f t="shared" si="2"/>
        <v>1340000</v>
      </c>
      <c r="M21" s="29">
        <f t="shared" si="2"/>
        <v>1290000</v>
      </c>
      <c r="N21" s="29">
        <f t="shared" si="2"/>
        <v>886340</v>
      </c>
    </row>
    <row r="22" spans="2:15" ht="33" customHeight="1" thickTop="1">
      <c r="B22" s="18" t="s">
        <v>3</v>
      </c>
      <c r="C22" s="21" t="s">
        <v>29</v>
      </c>
      <c r="D22" s="29">
        <v>1510000</v>
      </c>
      <c r="E22" s="29">
        <v>800000</v>
      </c>
      <c r="F22" s="29">
        <v>1450000</v>
      </c>
      <c r="G22" s="29">
        <v>1450000</v>
      </c>
      <c r="H22" s="29">
        <v>1300000</v>
      </c>
      <c r="I22" s="29">
        <v>1300000</v>
      </c>
      <c r="J22" s="29">
        <v>1300000</v>
      </c>
      <c r="K22" s="29">
        <v>1200000</v>
      </c>
      <c r="L22" s="29">
        <v>1200000</v>
      </c>
      <c r="M22" s="29">
        <v>1200000</v>
      </c>
      <c r="N22" s="29">
        <v>836340</v>
      </c>
      <c r="O22" s="28"/>
    </row>
    <row r="23" spans="2:14" ht="22.5" customHeight="1">
      <c r="B23" s="3" t="s">
        <v>5</v>
      </c>
      <c r="C23" s="1" t="s">
        <v>20</v>
      </c>
      <c r="D23" s="29">
        <v>65000</v>
      </c>
      <c r="E23" s="29">
        <v>450000</v>
      </c>
      <c r="F23" s="29">
        <v>440000</v>
      </c>
      <c r="G23" s="29">
        <v>410000</v>
      </c>
      <c r="H23" s="29">
        <v>350000</v>
      </c>
      <c r="I23" s="29">
        <v>290000</v>
      </c>
      <c r="J23" s="29">
        <v>240000</v>
      </c>
      <c r="K23" s="29">
        <v>190000</v>
      </c>
      <c r="L23" s="29">
        <v>140000</v>
      </c>
      <c r="M23" s="29">
        <v>90000</v>
      </c>
      <c r="N23" s="29">
        <v>50000</v>
      </c>
    </row>
    <row r="24" spans="2:14" ht="21.75" customHeight="1" thickBot="1">
      <c r="B24" s="5">
        <v>8</v>
      </c>
      <c r="C24" s="2" t="s">
        <v>30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2:14" ht="22.5" customHeight="1" thickBot="1" thickTop="1">
      <c r="B25" s="8">
        <v>9</v>
      </c>
      <c r="C25" s="9" t="s">
        <v>31</v>
      </c>
      <c r="D25" s="29">
        <f>D20-D21-D24</f>
        <v>11056345</v>
      </c>
      <c r="E25" s="29">
        <f aca="true" t="shared" si="3" ref="E25:N25">E20-E21-E24</f>
        <v>5770334</v>
      </c>
      <c r="F25" s="29">
        <f t="shared" si="3"/>
        <v>400055</v>
      </c>
      <c r="G25" s="29">
        <f t="shared" si="3"/>
        <v>500000</v>
      </c>
      <c r="H25" s="29">
        <f t="shared" si="3"/>
        <v>1000000</v>
      </c>
      <c r="I25" s="29">
        <f t="shared" si="3"/>
        <v>1300000</v>
      </c>
      <c r="J25" s="29">
        <f t="shared" si="3"/>
        <v>1500000</v>
      </c>
      <c r="K25" s="29">
        <f t="shared" si="3"/>
        <v>1800000</v>
      </c>
      <c r="L25" s="29">
        <f t="shared" si="3"/>
        <v>2000000</v>
      </c>
      <c r="M25" s="29">
        <f t="shared" si="3"/>
        <v>2200000</v>
      </c>
      <c r="N25" s="29">
        <f t="shared" si="3"/>
        <v>2844737</v>
      </c>
    </row>
    <row r="26" spans="2:14" ht="21.75" customHeight="1" thickTop="1">
      <c r="B26" s="24">
        <v>10</v>
      </c>
      <c r="C26" s="25" t="s">
        <v>21</v>
      </c>
      <c r="D26" s="29">
        <v>22292605</v>
      </c>
      <c r="E26" s="29">
        <v>5770334</v>
      </c>
      <c r="F26" s="29">
        <v>400055</v>
      </c>
      <c r="G26" s="29">
        <v>500000</v>
      </c>
      <c r="H26" s="29">
        <v>1000000</v>
      </c>
      <c r="I26" s="29">
        <v>1300000</v>
      </c>
      <c r="J26" s="29">
        <v>1500000</v>
      </c>
      <c r="K26" s="29">
        <v>1800000</v>
      </c>
      <c r="L26" s="29">
        <v>2000000</v>
      </c>
      <c r="M26" s="29">
        <v>2200000</v>
      </c>
      <c r="N26" s="29">
        <v>2844737</v>
      </c>
    </row>
    <row r="27" spans="2:14" ht="20.25" customHeight="1" thickBot="1">
      <c r="B27" s="16" t="s">
        <v>3</v>
      </c>
      <c r="C27" s="17" t="s">
        <v>32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</row>
    <row r="28" spans="2:14" ht="22.5" customHeight="1" thickBot="1" thickTop="1">
      <c r="B28" s="8">
        <v>11</v>
      </c>
      <c r="C28" s="9" t="s">
        <v>22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</row>
    <row r="29" spans="2:14" ht="21.75" customHeight="1" thickBot="1" thickTop="1">
      <c r="B29" s="8">
        <v>12</v>
      </c>
      <c r="C29" s="9" t="s">
        <v>33</v>
      </c>
      <c r="D29" s="29">
        <f>D25-D26+D28</f>
        <v>-11236260</v>
      </c>
      <c r="E29" s="29">
        <f>E25-E26+E28</f>
        <v>0</v>
      </c>
      <c r="F29" s="29">
        <f aca="true" t="shared" si="4" ref="F29:N29">F25-F26+F28</f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</row>
    <row r="30" spans="2:14" ht="22.5" customHeight="1" thickBot="1" thickTop="1">
      <c r="B30" s="8">
        <v>13</v>
      </c>
      <c r="C30" s="11" t="s">
        <v>23</v>
      </c>
      <c r="D30" s="29">
        <v>12036340</v>
      </c>
      <c r="E30" s="29">
        <v>11236340</v>
      </c>
      <c r="F30" s="29">
        <v>9786340</v>
      </c>
      <c r="G30" s="29">
        <v>8336340</v>
      </c>
      <c r="H30" s="29">
        <v>7036340</v>
      </c>
      <c r="I30" s="29">
        <v>5736340</v>
      </c>
      <c r="J30" s="29">
        <v>4436340</v>
      </c>
      <c r="K30" s="29">
        <v>3266340</v>
      </c>
      <c r="L30" s="29">
        <v>2036340</v>
      </c>
      <c r="M30" s="29">
        <v>836340</v>
      </c>
      <c r="N30" s="29">
        <v>0</v>
      </c>
    </row>
    <row r="31" spans="2:14" ht="19.5" customHeight="1" thickTop="1">
      <c r="B31" s="18" t="s">
        <v>3</v>
      </c>
      <c r="C31" s="21" t="s">
        <v>24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</row>
    <row r="32" spans="2:14" ht="32.25" customHeight="1" thickBot="1">
      <c r="B32" s="16" t="s">
        <v>5</v>
      </c>
      <c r="C32" s="17" t="s">
        <v>34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</row>
    <row r="33" spans="2:14" ht="46.5" customHeight="1" thickBot="1" thickTop="1">
      <c r="B33" s="8">
        <v>14</v>
      </c>
      <c r="C33" s="9" t="s">
        <v>58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</row>
    <row r="34" spans="2:14" ht="22.5" customHeight="1" thickBot="1" thickTop="1">
      <c r="B34" s="8">
        <v>15</v>
      </c>
      <c r="C34" s="9" t="s">
        <v>35</v>
      </c>
      <c r="D34" s="29">
        <v>1575000</v>
      </c>
      <c r="E34" s="29">
        <v>1250000</v>
      </c>
      <c r="F34" s="29">
        <v>1890000</v>
      </c>
      <c r="G34" s="29">
        <v>1860000</v>
      </c>
      <c r="H34" s="29">
        <v>1650000</v>
      </c>
      <c r="I34" s="29">
        <v>1590000</v>
      </c>
      <c r="J34" s="29">
        <v>1540000</v>
      </c>
      <c r="K34" s="29">
        <v>1390000</v>
      </c>
      <c r="L34" s="29">
        <v>1340000</v>
      </c>
      <c r="M34" s="29">
        <v>1290000</v>
      </c>
      <c r="N34" s="29">
        <f>N22+N23</f>
        <v>886340</v>
      </c>
    </row>
    <row r="35" spans="2:14" ht="24" customHeight="1" thickBot="1" thickTop="1">
      <c r="B35" s="6" t="s">
        <v>3</v>
      </c>
      <c r="C35" s="15" t="s">
        <v>36</v>
      </c>
      <c r="D35" s="39">
        <f>D52</f>
        <v>0.11738942391320302</v>
      </c>
      <c r="E35" s="39">
        <f aca="true" t="shared" si="5" ref="E35:N35">E52</f>
        <v>0.08235589746014194</v>
      </c>
      <c r="F35" s="39">
        <f t="shared" si="5"/>
        <v>0.1106662541227427</v>
      </c>
      <c r="G35" s="39">
        <f t="shared" si="5"/>
        <v>0.11437033749010045</v>
      </c>
      <c r="H35" s="39">
        <f t="shared" si="5"/>
        <v>0.14111774329070276</v>
      </c>
      <c r="I35" s="39">
        <f t="shared" si="5"/>
        <v>0.12176581402577588</v>
      </c>
      <c r="J35" s="39">
        <f t="shared" si="5"/>
        <v>0.12792375711234527</v>
      </c>
      <c r="K35" s="39">
        <f t="shared" si="5"/>
        <v>0.13503057946649366</v>
      </c>
      <c r="L35" s="39">
        <f t="shared" si="5"/>
        <v>0.13945466952932592</v>
      </c>
      <c r="M35" s="39">
        <f t="shared" si="5"/>
        <v>0.14213687350336646</v>
      </c>
      <c r="N35" s="39">
        <f t="shared" si="5"/>
        <v>0.14454809879419966</v>
      </c>
    </row>
    <row r="36" spans="2:14" ht="39" customHeight="1" thickBot="1" thickTop="1">
      <c r="B36" s="8">
        <v>16</v>
      </c>
      <c r="C36" s="9" t="s">
        <v>37</v>
      </c>
      <c r="D36" s="40" t="str">
        <f>IF(D50&lt;D35,"zgodny","niezgodny")</f>
        <v>zgodny</v>
      </c>
      <c r="E36" s="40" t="str">
        <f aca="true" t="shared" si="6" ref="E36:N36">IF(E50&lt;E35,"zgodny","niezgodny")</f>
        <v>zgodny</v>
      </c>
      <c r="F36" s="40" t="str">
        <f t="shared" si="6"/>
        <v>zgodny</v>
      </c>
      <c r="G36" s="40" t="str">
        <f t="shared" si="6"/>
        <v>zgodny</v>
      </c>
      <c r="H36" s="40" t="str">
        <f t="shared" si="6"/>
        <v>zgodny</v>
      </c>
      <c r="I36" s="40" t="str">
        <f t="shared" si="6"/>
        <v>zgodny</v>
      </c>
      <c r="J36" s="40" t="str">
        <f t="shared" si="6"/>
        <v>zgodny</v>
      </c>
      <c r="K36" s="40" t="str">
        <f t="shared" si="6"/>
        <v>zgodny</v>
      </c>
      <c r="L36" s="40" t="str">
        <f t="shared" si="6"/>
        <v>zgodny</v>
      </c>
      <c r="M36" s="40" t="str">
        <f t="shared" si="6"/>
        <v>zgodny</v>
      </c>
      <c r="N36" s="40" t="str">
        <f t="shared" si="6"/>
        <v>zgodny</v>
      </c>
    </row>
    <row r="37" spans="2:14" ht="36" customHeight="1" thickBot="1" thickTop="1">
      <c r="B37" s="8">
        <v>17</v>
      </c>
      <c r="C37" s="10" t="s">
        <v>45</v>
      </c>
      <c r="D37" s="31">
        <f>D34/D6</f>
        <v>0.052501436789320136</v>
      </c>
      <c r="E37" s="31">
        <f aca="true" t="shared" si="7" ref="E37:N37">E34/E6</f>
        <v>0.05673407097913384</v>
      </c>
      <c r="F37" s="31">
        <f t="shared" si="7"/>
        <v>0.09747999261834045</v>
      </c>
      <c r="G37" s="31">
        <f t="shared" si="7"/>
        <v>0.09318052795485975</v>
      </c>
      <c r="H37" s="31">
        <f t="shared" si="7"/>
        <v>0.08028771614000602</v>
      </c>
      <c r="I37" s="31">
        <f t="shared" si="7"/>
        <v>0.07514667070473682</v>
      </c>
      <c r="J37" s="31">
        <f t="shared" si="7"/>
        <v>0.07069285099264469</v>
      </c>
      <c r="K37" s="31">
        <f t="shared" si="7"/>
        <v>0.0619735812419256</v>
      </c>
      <c r="L37" s="31">
        <f t="shared" si="7"/>
        <v>0.0580267970346921</v>
      </c>
      <c r="M37" s="31">
        <f t="shared" si="7"/>
        <v>0.05425510827616254</v>
      </c>
      <c r="N37" s="31">
        <f t="shared" si="7"/>
        <v>0.03620542742370979</v>
      </c>
    </row>
    <row r="38" spans="2:14" ht="29.25" customHeight="1" thickBot="1" thickTop="1">
      <c r="B38" s="8">
        <v>18</v>
      </c>
      <c r="C38" s="26" t="s">
        <v>44</v>
      </c>
      <c r="D38" s="32">
        <f>D30/D6</f>
        <v>0.40122231345064474</v>
      </c>
      <c r="E38" s="32">
        <f aca="true" t="shared" si="8" ref="E38:N38">E30/E6</f>
        <v>0.5099866488845446</v>
      </c>
      <c r="F38" s="32">
        <f t="shared" si="8"/>
        <v>0.5047472756405131</v>
      </c>
      <c r="G38" s="32">
        <f t="shared" si="8"/>
        <v>0.41762610882323414</v>
      </c>
      <c r="H38" s="32">
        <f t="shared" si="8"/>
        <v>0.3423828294451939</v>
      </c>
      <c r="I38" s="32">
        <f t="shared" si="8"/>
        <v>0.2711112283210126</v>
      </c>
      <c r="J38" s="32">
        <f t="shared" si="8"/>
        <v>0.20364774193033072</v>
      </c>
      <c r="K38" s="32">
        <f t="shared" si="8"/>
        <v>0.1456307822688858</v>
      </c>
      <c r="L38" s="32">
        <f t="shared" si="8"/>
        <v>0.08818081184598874</v>
      </c>
      <c r="M38" s="32">
        <f t="shared" si="8"/>
        <v>0.035174974616810684</v>
      </c>
      <c r="N38" s="32">
        <f t="shared" si="8"/>
        <v>0</v>
      </c>
    </row>
    <row r="39" spans="2:14" ht="24.75" customHeight="1" thickBot="1" thickTop="1">
      <c r="B39" s="8">
        <v>19</v>
      </c>
      <c r="C39" s="11" t="s">
        <v>39</v>
      </c>
      <c r="D39" s="30">
        <f>D10+D23</f>
        <v>17520519</v>
      </c>
      <c r="E39" s="30">
        <f aca="true" t="shared" si="9" ref="E39:N39">E10+E23</f>
        <v>15462282</v>
      </c>
      <c r="F39" s="30">
        <f t="shared" si="9"/>
        <v>17538539</v>
      </c>
      <c r="G39" s="30">
        <f t="shared" si="9"/>
        <v>18011252</v>
      </c>
      <c r="H39" s="30">
        <f t="shared" si="9"/>
        <v>18251089</v>
      </c>
      <c r="I39" s="30">
        <f t="shared" si="9"/>
        <v>18558622</v>
      </c>
      <c r="J39" s="30">
        <f t="shared" si="9"/>
        <v>18984381</v>
      </c>
      <c r="K39" s="30">
        <f t="shared" si="9"/>
        <v>19428912</v>
      </c>
      <c r="L39" s="30">
        <f t="shared" si="9"/>
        <v>19892779</v>
      </c>
      <c r="M39" s="30">
        <f t="shared" si="9"/>
        <v>20376563</v>
      </c>
      <c r="N39" s="30">
        <f t="shared" si="9"/>
        <v>20799783</v>
      </c>
    </row>
    <row r="40" spans="2:14" ht="24" customHeight="1" thickBot="1" thickTop="1">
      <c r="B40" s="8">
        <v>20</v>
      </c>
      <c r="C40" s="12" t="s">
        <v>40</v>
      </c>
      <c r="D40" s="30">
        <f>D26+D39</f>
        <v>39813124</v>
      </c>
      <c r="E40" s="30">
        <f aca="true" t="shared" si="10" ref="E40:N40">E26+E39</f>
        <v>21232616</v>
      </c>
      <c r="F40" s="30">
        <f t="shared" si="10"/>
        <v>17938594</v>
      </c>
      <c r="G40" s="30">
        <f t="shared" si="10"/>
        <v>18511252</v>
      </c>
      <c r="H40" s="30">
        <f t="shared" si="10"/>
        <v>19251089</v>
      </c>
      <c r="I40" s="30">
        <f t="shared" si="10"/>
        <v>19858622</v>
      </c>
      <c r="J40" s="30">
        <f t="shared" si="10"/>
        <v>20484381</v>
      </c>
      <c r="K40" s="30">
        <f t="shared" si="10"/>
        <v>21228912</v>
      </c>
      <c r="L40" s="30">
        <f t="shared" si="10"/>
        <v>21892779</v>
      </c>
      <c r="M40" s="30">
        <f t="shared" si="10"/>
        <v>22576563</v>
      </c>
      <c r="N40" s="30">
        <f t="shared" si="10"/>
        <v>23644520</v>
      </c>
    </row>
    <row r="41" spans="2:14" ht="23.25" customHeight="1" thickBot="1" thickTop="1">
      <c r="B41" s="13">
        <v>21</v>
      </c>
      <c r="C41" s="14" t="s">
        <v>41</v>
      </c>
      <c r="D41" s="30">
        <f>D6-D40</f>
        <v>-9813945</v>
      </c>
      <c r="E41" s="30">
        <f aca="true" t="shared" si="11" ref="E41:N41">E6-E40</f>
        <v>800000</v>
      </c>
      <c r="F41" s="30">
        <f t="shared" si="11"/>
        <v>1450000</v>
      </c>
      <c r="G41" s="30">
        <f t="shared" si="11"/>
        <v>1450000</v>
      </c>
      <c r="H41" s="30">
        <f t="shared" si="11"/>
        <v>1300000</v>
      </c>
      <c r="I41" s="30">
        <f t="shared" si="11"/>
        <v>1300000</v>
      </c>
      <c r="J41" s="30">
        <f t="shared" si="11"/>
        <v>1300000</v>
      </c>
      <c r="K41" s="30">
        <f t="shared" si="11"/>
        <v>1200000</v>
      </c>
      <c r="L41" s="30">
        <f t="shared" si="11"/>
        <v>1200000</v>
      </c>
      <c r="M41" s="30">
        <f t="shared" si="11"/>
        <v>1200000</v>
      </c>
      <c r="N41" s="30">
        <f t="shared" si="11"/>
        <v>836340</v>
      </c>
    </row>
    <row r="42" spans="2:14" ht="21" customHeight="1" thickBot="1" thickTop="1">
      <c r="B42" s="13">
        <v>22</v>
      </c>
      <c r="C42" s="14" t="s">
        <v>42</v>
      </c>
      <c r="D42" s="30">
        <v>11236260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2:14" ht="21.75" customHeight="1" thickBot="1" thickTop="1">
      <c r="B43" s="13">
        <v>23</v>
      </c>
      <c r="C43" s="14" t="s">
        <v>43</v>
      </c>
      <c r="D43" s="30">
        <f>D22+D24</f>
        <v>1510000</v>
      </c>
      <c r="E43" s="30">
        <f aca="true" t="shared" si="12" ref="E43:N43">E22+E24</f>
        <v>800000</v>
      </c>
      <c r="F43" s="30">
        <f t="shared" si="12"/>
        <v>1450000</v>
      </c>
      <c r="G43" s="30">
        <f t="shared" si="12"/>
        <v>1450000</v>
      </c>
      <c r="H43" s="30">
        <f t="shared" si="12"/>
        <v>1300000</v>
      </c>
      <c r="I43" s="30">
        <f t="shared" si="12"/>
        <v>1300000</v>
      </c>
      <c r="J43" s="30">
        <f t="shared" si="12"/>
        <v>1300000</v>
      </c>
      <c r="K43" s="30">
        <f t="shared" si="12"/>
        <v>1200000</v>
      </c>
      <c r="L43" s="30">
        <f t="shared" si="12"/>
        <v>1200000</v>
      </c>
      <c r="M43" s="30">
        <f t="shared" si="12"/>
        <v>1200000</v>
      </c>
      <c r="N43" s="30">
        <f t="shared" si="12"/>
        <v>836340</v>
      </c>
    </row>
    <row r="44" ht="15" thickTop="1"/>
    <row r="50" spans="4:14" ht="14.25">
      <c r="D50" s="38">
        <f>D34/D6</f>
        <v>0.052501436789320136</v>
      </c>
      <c r="E50" s="38">
        <f aca="true" t="shared" si="13" ref="E50:N50">E34/E6</f>
        <v>0.05673407097913384</v>
      </c>
      <c r="F50" s="38">
        <f t="shared" si="13"/>
        <v>0.09747999261834045</v>
      </c>
      <c r="G50" s="38">
        <f t="shared" si="13"/>
        <v>0.09318052795485975</v>
      </c>
      <c r="H50" s="38">
        <f t="shared" si="13"/>
        <v>0.08028771614000602</v>
      </c>
      <c r="I50" s="38">
        <f t="shared" si="13"/>
        <v>0.07514667070473682</v>
      </c>
      <c r="J50" s="38">
        <f t="shared" si="13"/>
        <v>0.07069285099264469</v>
      </c>
      <c r="K50" s="38">
        <f t="shared" si="13"/>
        <v>0.0619735812419256</v>
      </c>
      <c r="L50" s="38">
        <f t="shared" si="13"/>
        <v>0.0580267970346921</v>
      </c>
      <c r="M50" s="38">
        <f t="shared" si="13"/>
        <v>0.05425510827616254</v>
      </c>
      <c r="N50" s="38">
        <f t="shared" si="13"/>
        <v>0.03620542742370979</v>
      </c>
    </row>
    <row r="51" spans="4:14" ht="14.25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4:14" ht="14.25">
      <c r="D52" s="38">
        <f>1/3*(((17532790+822000-15666285)/18789248)+((18196924+400529-16581629)/19747572)+((19237109+348770-17362492)/20779072))</f>
        <v>0.11738942391320302</v>
      </c>
      <c r="E52" s="38">
        <f>1/3*(((D7+D9-D10)/D6)+((18196924+400529-16581629)/19747572)+((19237109+348770-17362492)/20779072))</f>
        <v>0.08235589746014194</v>
      </c>
      <c r="F52" s="38">
        <f>1/3*(((E7+E9-E10)/E6)+((D7+D9-D10)/D6)+((19237109+348770-17362492)/20779072))</f>
        <v>0.1106662541227427</v>
      </c>
      <c r="G52" s="38">
        <f aca="true" t="shared" si="14" ref="G52:M52">1/3*(((F7+F9-F10)/F6)+((E7+E9-E10)/E6)+((D7+D9-D10)/D6))</f>
        <v>0.11437033749010045</v>
      </c>
      <c r="H52" s="38">
        <f t="shared" si="14"/>
        <v>0.14111774329070276</v>
      </c>
      <c r="I52" s="38">
        <f t="shared" si="14"/>
        <v>0.12176581402577588</v>
      </c>
      <c r="J52" s="38">
        <f t="shared" si="14"/>
        <v>0.12792375711234527</v>
      </c>
      <c r="K52" s="38">
        <f t="shared" si="14"/>
        <v>0.13503057946649366</v>
      </c>
      <c r="L52" s="38">
        <f t="shared" si="14"/>
        <v>0.13945466952932592</v>
      </c>
      <c r="M52" s="38">
        <f t="shared" si="14"/>
        <v>0.14213687350336646</v>
      </c>
      <c r="N52" s="38">
        <f>1/3*(((M7+M9-M10)/M6)+((L7+L9-L10)/L6)+((K7+K9-K10)/K6))</f>
        <v>0.14454809879419966</v>
      </c>
    </row>
    <row r="53" spans="4:14" ht="14.25"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</sheetData>
  <sheetProtection/>
  <mergeCells count="5">
    <mergeCell ref="I1:J1"/>
    <mergeCell ref="B2:J2"/>
    <mergeCell ref="B4:B5"/>
    <mergeCell ref="C4:C5"/>
    <mergeCell ref="D4:N4"/>
  </mergeCells>
  <printOptions/>
  <pageMargins left="0.47" right="0.3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JA</cp:lastModifiedBy>
  <cp:lastPrinted>2011-04-12T07:49:12Z</cp:lastPrinted>
  <dcterms:created xsi:type="dcterms:W3CDTF">2009-10-09T13:37:21Z</dcterms:created>
  <dcterms:modified xsi:type="dcterms:W3CDTF">2011-04-12T07:49:54Z</dcterms:modified>
  <cp:category/>
  <cp:version/>
  <cp:contentType/>
  <cp:contentStatus/>
</cp:coreProperties>
</file>