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/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2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2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<sst xmlns="http://schemas.openxmlformats.org/spreadsheetml/2006/main" count="223" uniqueCount="94">
  <si>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</si>
  <si>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</si>
  <si>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</si>
  <si>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</si>
  <si>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</si>
  <si>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</si>
  <si>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</si>
  <si>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</si>
  <si>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</si>
  <si>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</si>
  <si>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</si>
  <si>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</si>
  <si>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</si>
  <si>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</si>
  <si>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</si>
  <si>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</si>
  <si>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</si>
  <si>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</si>
  <si>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</si>
  <si>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</si>
  <si>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</si>
  <si>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</si>
  <si>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</si>
  <si>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</si>
  <si>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</si>
  <si>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</si>
  <si>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</si>
  <si>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</si>
  <si>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</si>
  <si>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</si>
  <si>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</si>
  <si>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</si>
  <si>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</si>
  <si>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</si>
  <si>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</si>
  <si>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</si>
  <si>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</si>
  <si>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</si>
  <si>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</si>
  <si>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</si>
  <si>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</si>
  <si>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</si>
  <si>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</si>
  <si>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</si>
  <si>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</si>
  <si>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</si>
  <si>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</si>
  <si>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</si>
  <si>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</si>
  <si>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</si>
  <si>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</si>
  <si>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</si>
  <si>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</si>
  <si>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</si>
  <si>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</si>
  <si>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</si>
  <si>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</si>
  <si>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</si>
  <si>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</si>
  <si>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</si>
  <si>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</si>
  <si>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</si>
  <si>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</si>
  <si>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</si>
  <si>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</si>
  <si>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</si>
  <si>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</si>
  <si>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</si>
  <si>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</si>
  <si>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</si>
  <si>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</si>
  <si>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</si>
  <si>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</si>
  <si>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</si>
  <si>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</si>
  <si>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</si>
  <si>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</si>
  <si>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</si>
  <si>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</si>
  <si>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</si>
  <si>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</si>
  <si>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</si>
  <si>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</si>
  <si>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</si>
  <si>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</si>
  <si>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</si>
  <si>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</si>
  <si>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</si>
  <si>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</si>
  <si>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</si>
  <si>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</si>
  <si>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kwoty długu i spłat zobowiązań dla  GMINY PIECKI  na lata 2011-2021</t>
  </si>
  <si>
    <t>tak</t>
  </si>
  <si>
    <t>Załącznik nr 2 do uchwały RG Nr VI/21/11 z d. 08.04.11r.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</si>
</sst>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[$-415]d\ mmmm\ yyyy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36" borderId="15" xfId="0" applyNumberFormat="1" applyFont="1" applyFill="1" applyBorder="1" applyAlignment="1" applyProtection="1">
      <alignment vertical="center"/>
      <protection/>
    </xf>
    <xf numFmtId="164" fontId="0" fillId="37" borderId="18" xfId="0" applyNumberFormat="1" applyFill="1" applyBorder="1" applyAlignment="1" applyProtection="1">
      <alignment vertical="center" wrapText="1"/>
      <protection locked="0"/>
    </xf>
    <xf numFmtId="164" fontId="0" fillId="37" borderId="19" xfId="0" applyNumberFormat="1" applyFill="1" applyBorder="1" applyAlignment="1" applyProtection="1">
      <alignment vertical="center"/>
      <protection locked="0"/>
    </xf>
    <xf numFmtId="164" fontId="0" fillId="37" borderId="23" xfId="0" applyNumberFormat="1" applyFill="1" applyBorder="1" applyAlignment="1" applyProtection="1">
      <alignment vertical="center" wrapText="1"/>
      <protection locked="0"/>
    </xf>
    <xf numFmtId="164" fontId="0" fillId="37" borderId="24" xfId="0" applyNumberFormat="1" applyFill="1" applyBorder="1" applyAlignment="1" applyProtection="1">
      <alignment vertical="center"/>
      <protection locked="0"/>
    </xf>
    <xf numFmtId="164" fontId="1" fillId="36" borderId="19" xfId="0" applyNumberFormat="1" applyFont="1" applyFill="1" applyBorder="1" applyAlignment="1" applyProtection="1">
      <alignment vertical="center"/>
      <protection/>
    </xf>
    <xf numFmtId="164" fontId="0" fillId="37" borderId="19" xfId="0" applyNumberFormat="1" applyFont="1" applyFill="1" applyBorder="1" applyAlignment="1" applyProtection="1">
      <alignment vertical="center"/>
      <protection locked="0"/>
    </xf>
    <xf numFmtId="164" fontId="1" fillId="36" borderId="30" xfId="0" applyNumberFormat="1" applyFont="1" applyFill="1" applyBorder="1" applyAlignment="1" applyProtection="1">
      <alignment vertical="center" wrapText="1"/>
      <protection locked="0"/>
    </xf>
    <xf numFmtId="164" fontId="0" fillId="36" borderId="12" xfId="0" applyNumberFormat="1" applyFill="1" applyBorder="1" applyAlignment="1" applyProtection="1">
      <alignment vertical="center"/>
      <protection locked="0"/>
    </xf>
    <xf numFmtId="164" fontId="0" fillId="36" borderId="19" xfId="0" applyNumberFormat="1" applyFill="1" applyBorder="1" applyAlignment="1" applyProtection="1">
      <alignment vertical="center"/>
      <protection locked="0"/>
    </xf>
    <xf numFmtId="164" fontId="0" fillId="36" borderId="23" xfId="0" applyNumberFormat="1" applyFill="1" applyBorder="1" applyAlignment="1" applyProtection="1">
      <alignment vertical="center" wrapText="1"/>
      <protection locked="0"/>
    </xf>
    <xf numFmtId="164" fontId="0" fillId="36" borderId="24" xfId="0" applyNumberFormat="1" applyFill="1" applyBorder="1" applyAlignment="1" applyProtection="1">
      <alignment vertical="center"/>
      <protection locked="0"/>
    </xf>
    <xf numFmtId="164" fontId="1" fillId="36" borderId="24" xfId="0" applyNumberFormat="1" applyFont="1" applyFill="1" applyBorder="1" applyAlignment="1" applyProtection="1">
      <alignment vertical="center"/>
      <protection/>
    </xf>
    <xf numFmtId="10" fontId="1" fillId="36" borderId="12" xfId="0" applyNumberFormat="1" applyFont="1" applyFill="1" applyBorder="1" applyAlignment="1" applyProtection="1">
      <alignment vertical="center"/>
      <protection/>
    </xf>
    <xf numFmtId="164" fontId="0" fillId="36" borderId="19" xfId="0" applyNumberFormat="1" applyFill="1" applyBorder="1" applyAlignment="1" applyProtection="1">
      <alignment vertical="center"/>
      <protection/>
    </xf>
    <xf numFmtId="164" fontId="0" fillId="37" borderId="18" xfId="0" applyNumberFormat="1" applyFont="1" applyFill="1" applyBorder="1" applyAlignment="1" applyProtection="1">
      <alignment vertical="center" wrapText="1"/>
      <protection locked="0"/>
    </xf>
    <xf numFmtId="0" fontId="1" fillId="36" borderId="30" xfId="0" applyFont="1" applyFill="1" applyBorder="1" applyAlignment="1" applyProtection="1">
      <alignment horizontal="center" vertical="center" wrapText="1"/>
      <protection/>
    </xf>
    <xf numFmtId="10" fontId="1" fillId="36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38" borderId="36" xfId="0" applyFont="1" applyFill="1" applyBorder="1" applyAlignment="1" applyProtection="1">
      <alignment vertical="center" wrapText="1"/>
      <protection/>
    </xf>
    <xf numFmtId="164" fontId="1" fillId="36" borderId="37" xfId="0" applyNumberFormat="1" applyFont="1" applyFill="1" applyBorder="1" applyAlignment="1" applyProtection="1">
      <alignment vertical="center"/>
      <protection/>
    </xf>
    <xf numFmtId="0" fontId="0" fillId="38" borderId="38" xfId="0" applyFont="1" applyFill="1" applyBorder="1" applyAlignment="1" applyProtection="1">
      <alignment vertical="center" wrapText="1"/>
      <protection/>
    </xf>
    <xf numFmtId="165" fontId="0" fillId="37" borderId="0" xfId="0" applyNumberFormat="1" applyFill="1" applyBorder="1" applyAlignment="1" applyProtection="1">
      <alignment vertical="center"/>
      <protection locked="0"/>
    </xf>
    <xf numFmtId="164" fontId="0" fillId="37" borderId="39" xfId="0" applyNumberFormat="1" applyFill="1" applyBorder="1" applyAlignment="1" applyProtection="1">
      <alignment vertical="center"/>
      <protection locked="0"/>
    </xf>
    <xf numFmtId="0" fontId="0" fillId="38" borderId="40" xfId="0" applyFont="1" applyFill="1" applyBorder="1" applyAlignment="1" applyProtection="1">
      <alignment vertical="center" wrapText="1"/>
      <protection/>
    </xf>
    <xf numFmtId="164" fontId="0" fillId="37" borderId="41" xfId="0" applyNumberFormat="1" applyFill="1" applyBorder="1" applyAlignment="1" applyProtection="1">
      <alignment vertical="center"/>
      <protection locked="0"/>
    </xf>
    <xf numFmtId="0" fontId="1" fillId="38" borderId="42" xfId="0" applyFont="1" applyFill="1" applyBorder="1" applyAlignment="1" applyProtection="1">
      <alignment vertical="center" wrapText="1"/>
      <protection/>
    </xf>
    <xf numFmtId="164" fontId="1" fillId="36" borderId="39" xfId="0" applyNumberFormat="1" applyFont="1" applyFill="1" applyBorder="1" applyAlignment="1" applyProtection="1">
      <alignment vertical="center"/>
      <protection/>
    </xf>
    <xf numFmtId="164" fontId="0" fillId="37" borderId="39" xfId="0" applyNumberFormat="1" applyFont="1" applyFill="1" applyBorder="1" applyAlignment="1" applyProtection="1">
      <alignment vertical="center"/>
      <protection locked="0"/>
    </xf>
    <xf numFmtId="164" fontId="0" fillId="36" borderId="43" xfId="0" applyNumberFormat="1" applyFill="1" applyBorder="1" applyAlignment="1" applyProtection="1">
      <alignment vertical="center"/>
      <protection locked="0"/>
    </xf>
    <xf numFmtId="164" fontId="0" fillId="36" borderId="39" xfId="0" applyNumberFormat="1" applyFill="1" applyBorder="1" applyAlignment="1" applyProtection="1">
      <alignment vertical="center"/>
      <protection locked="0"/>
    </xf>
    <xf numFmtId="164" fontId="0" fillId="36" borderId="41" xfId="0" applyNumberFormat="1" applyFill="1" applyBorder="1" applyAlignment="1" applyProtection="1">
      <alignment vertical="center"/>
      <protection locked="0"/>
    </xf>
    <xf numFmtId="164" fontId="1" fillId="36" borderId="41" xfId="0" applyNumberFormat="1" applyFont="1" applyFill="1" applyBorder="1" applyAlignment="1" applyProtection="1">
      <alignment vertical="center"/>
      <protection/>
    </xf>
    <xf numFmtId="10" fontId="1" fillId="36" borderId="43" xfId="0" applyNumberFormat="1" applyFont="1" applyFill="1" applyBorder="1" applyAlignment="1" applyProtection="1">
      <alignment vertical="center"/>
      <protection/>
    </xf>
    <xf numFmtId="164" fontId="0" fillId="36" borderId="39" xfId="0" applyNumberFormat="1" applyFill="1" applyBorder="1" applyAlignment="1" applyProtection="1">
      <alignment vertical="center"/>
      <protection/>
    </xf>
    <xf numFmtId="0" fontId="1" fillId="38" borderId="44" xfId="0" applyFont="1" applyFill="1" applyBorder="1" applyAlignment="1" applyProtection="1">
      <alignment vertical="center" wrapText="1"/>
      <protection/>
    </xf>
    <xf numFmtId="0" fontId="1" fillId="36" borderId="45" xfId="0" applyFont="1" applyFill="1" applyBorder="1" applyAlignment="1" applyProtection="1">
      <alignment horizontal="center" vertical="center" wrapText="1"/>
      <protection/>
    </xf>
    <xf numFmtId="10" fontId="1" fillId="36" borderId="46" xfId="0" applyNumberFormat="1" applyFont="1" applyFill="1" applyBorder="1" applyAlignment="1" applyProtection="1">
      <alignment horizontal="center" vertical="center"/>
      <protection/>
    </xf>
    <xf numFmtId="10" fontId="1" fillId="36" borderId="47" xfId="0" applyNumberFormat="1" applyFont="1" applyFill="1" applyBorder="1" applyAlignment="1" applyProtection="1">
      <alignment horizontal="center" vertical="center"/>
      <protection/>
    </xf>
    <xf numFmtId="0" fontId="0" fillId="38" borderId="48" xfId="0" applyFont="1" applyFill="1" applyBorder="1" applyAlignment="1" applyProtection="1">
      <alignment vertical="center" wrapText="1"/>
      <protection/>
    </xf>
    <xf numFmtId="164" fontId="0" fillId="37" borderId="49" xfId="0" applyNumberFormat="1" applyFill="1" applyBorder="1" applyAlignment="1" applyProtection="1">
      <alignment vertical="center" wrapText="1"/>
      <protection locked="0"/>
    </xf>
    <xf numFmtId="164" fontId="0" fillId="37" borderId="50" xfId="0" applyNumberFormat="1" applyFill="1" applyBorder="1" applyAlignment="1" applyProtection="1">
      <alignment vertical="center"/>
      <protection locked="0"/>
    </xf>
    <xf numFmtId="164" fontId="0" fillId="37" borderId="51" xfId="0" applyNumberFormat="1" applyFill="1" applyBorder="1" applyAlignment="1" applyProtection="1">
      <alignment vertical="center"/>
      <protection locked="0"/>
    </xf>
    <xf numFmtId="0" fontId="0" fillId="38" borderId="36" xfId="0" applyFont="1" applyFill="1" applyBorder="1" applyAlignment="1" applyProtection="1">
      <alignment vertical="center" wrapText="1"/>
      <protection/>
    </xf>
    <xf numFmtId="164" fontId="0" fillId="37" borderId="52" xfId="0" applyNumberFormat="1" applyFill="1" applyBorder="1" applyAlignment="1" applyProtection="1">
      <alignment vertical="center" wrapText="1"/>
      <protection locked="0"/>
    </xf>
    <xf numFmtId="164" fontId="0" fillId="37" borderId="15" xfId="0" applyNumberFormat="1" applyFill="1" applyBorder="1" applyAlignment="1" applyProtection="1">
      <alignment vertical="center"/>
      <protection locked="0"/>
    </xf>
    <xf numFmtId="4" fontId="0" fillId="37" borderId="53" xfId="0" applyNumberFormat="1" applyFont="1" applyFill="1" applyBorder="1" applyAlignment="1" applyProtection="1">
      <alignment vertical="center"/>
      <protection locked="0"/>
    </xf>
    <xf numFmtId="4" fontId="0" fillId="37" borderId="54" xfId="0" applyNumberFormat="1" applyFont="1" applyFill="1" applyBorder="1" applyAlignment="1" applyProtection="1">
      <alignment vertical="center"/>
      <protection locked="0"/>
    </xf>
    <xf numFmtId="0" fontId="1" fillId="38" borderId="55" xfId="0" applyFont="1" applyFill="1" applyBorder="1" applyAlignment="1" applyProtection="1">
      <alignment vertical="center" wrapText="1"/>
      <protection/>
    </xf>
    <xf numFmtId="164" fontId="1" fillId="36" borderId="56" xfId="0" applyNumberFormat="1" applyFont="1" applyFill="1" applyBorder="1" applyAlignment="1" applyProtection="1">
      <alignment vertical="center"/>
      <protection/>
    </xf>
    <xf numFmtId="164" fontId="1" fillId="36" borderId="57" xfId="0" applyNumberFormat="1" applyFont="1" applyFill="1" applyBorder="1" applyAlignment="1" applyProtection="1">
      <alignment vertical="center"/>
      <protection/>
    </xf>
    <xf numFmtId="164" fontId="0" fillId="36" borderId="52" xfId="0" applyNumberFormat="1" applyFill="1" applyBorder="1" applyAlignment="1" applyProtection="1">
      <alignment vertical="center" wrapText="1"/>
      <protection locked="0"/>
    </xf>
    <xf numFmtId="164" fontId="0" fillId="36" borderId="15" xfId="0" applyNumberFormat="1" applyFill="1" applyBorder="1" applyAlignment="1" applyProtection="1">
      <alignment vertical="center"/>
      <protection locked="0"/>
    </xf>
    <xf numFmtId="164" fontId="0" fillId="36" borderId="37" xfId="0" applyNumberFormat="1" applyFill="1" applyBorder="1" applyAlignment="1" applyProtection="1">
      <alignment vertical="center"/>
      <protection locked="0"/>
    </xf>
    <xf numFmtId="0" fontId="1" fillId="38" borderId="58" xfId="0" applyFont="1" applyFill="1" applyBorder="1" applyAlignment="1" applyProtection="1">
      <alignment vertical="center" wrapText="1"/>
      <protection/>
    </xf>
    <xf numFmtId="164" fontId="1" fillId="36" borderId="59" xfId="0" applyNumberFormat="1" applyFont="1" applyFill="1" applyBorder="1" applyAlignment="1" applyProtection="1">
      <alignment vertical="center" wrapText="1"/>
      <protection locked="0"/>
    </xf>
    <xf numFmtId="164" fontId="0" fillId="36" borderId="60" xfId="0" applyNumberFormat="1" applyFill="1" applyBorder="1" applyAlignment="1" applyProtection="1">
      <alignment vertical="center"/>
      <protection locked="0"/>
    </xf>
    <xf numFmtId="164" fontId="0" fillId="36" borderId="61" xfId="0" applyNumberFormat="1" applyFill="1" applyBorder="1" applyAlignment="1" applyProtection="1">
      <alignment vertical="center"/>
      <protection locked="0"/>
    </xf>
    <xf numFmtId="164" fontId="0" fillId="36" borderId="49" xfId="0" applyNumberFormat="1" applyFill="1" applyBorder="1" applyAlignment="1" applyProtection="1">
      <alignment vertical="center" wrapText="1"/>
      <protection locked="0"/>
    </xf>
    <xf numFmtId="164" fontId="0" fillId="36" borderId="50" xfId="0" applyNumberFormat="1" applyFill="1" applyBorder="1" applyAlignment="1" applyProtection="1">
      <alignment vertical="center"/>
      <protection locked="0"/>
    </xf>
    <xf numFmtId="164" fontId="0" fillId="36" borderId="51" xfId="0" applyNumberFormat="1" applyFill="1" applyBorder="1" applyAlignment="1" applyProtection="1">
      <alignment vertical="center"/>
      <protection locked="0"/>
    </xf>
    <xf numFmtId="0" fontId="1" fillId="38" borderId="62" xfId="0" applyFont="1" applyFill="1" applyBorder="1" applyAlignment="1" applyProtection="1">
      <alignment vertical="center" wrapText="1"/>
      <protection/>
    </xf>
    <xf numFmtId="10" fontId="1" fillId="36" borderId="63" xfId="0" applyNumberFormat="1" applyFont="1" applyFill="1" applyBorder="1" applyAlignment="1" applyProtection="1">
      <alignment vertical="center"/>
      <protection/>
    </xf>
    <xf numFmtId="10" fontId="1" fillId="36" borderId="64" xfId="0" applyNumberFormat="1" applyFont="1" applyFill="1" applyBorder="1" applyAlignment="1" applyProtection="1">
      <alignment vertical="center"/>
      <protection/>
    </xf>
    <xf numFmtId="164" fontId="0" fillId="36" borderId="15" xfId="0" applyNumberFormat="1" applyFill="1" applyBorder="1" applyAlignment="1" applyProtection="1">
      <alignment vertical="center"/>
      <protection/>
    </xf>
    <xf numFmtId="164" fontId="0" fillId="36" borderId="37" xfId="0" applyNumberFormat="1" applyFill="1" applyBorder="1" applyAlignment="1" applyProtection="1">
      <alignment vertical="center"/>
      <protection/>
    </xf>
    <xf numFmtId="164" fontId="1" fillId="36" borderId="63" xfId="0" applyNumberFormat="1" applyFont="1" applyFill="1" applyBorder="1" applyAlignment="1" applyProtection="1">
      <alignment vertical="center"/>
      <protection/>
    </xf>
    <xf numFmtId="164" fontId="1" fillId="36" borderId="64" xfId="0" applyNumberFormat="1" applyFont="1" applyFill="1" applyBorder="1" applyAlignment="1" applyProtection="1">
      <alignment vertical="center"/>
      <protection/>
    </xf>
    <xf numFmtId="164" fontId="0" fillId="37" borderId="37" xfId="0" applyNumberFormat="1" applyFill="1" applyBorder="1" applyAlignment="1" applyProtection="1">
      <alignment vertical="center"/>
      <protection locked="0"/>
    </xf>
    <xf numFmtId="164" fontId="1" fillId="36" borderId="60" xfId="0" applyNumberFormat="1" applyFont="1" applyFill="1" applyBorder="1" applyAlignment="1" applyProtection="1">
      <alignment vertical="center"/>
      <protection/>
    </xf>
    <xf numFmtId="164" fontId="1" fillId="36" borderId="61" xfId="0" applyNumberFormat="1" applyFont="1" applyFill="1" applyBorder="1" applyAlignment="1" applyProtection="1">
      <alignment vertical="center"/>
      <protection/>
    </xf>
    <xf numFmtId="165" fontId="0" fillId="37" borderId="65" xfId="0" applyNumberFormat="1" applyFill="1" applyBorder="1" applyAlignment="1" applyProtection="1">
      <alignment vertical="center"/>
      <protection locked="0"/>
    </xf>
    <xf numFmtId="0" fontId="4" fillId="39" borderId="66" xfId="0" applyFont="1" applyFill="1" applyBorder="1" applyAlignment="1" applyProtection="1">
      <alignment horizontal="center" vertical="center" wrapText="1"/>
      <protection locked="0"/>
    </xf>
    <xf numFmtId="0" fontId="4" fillId="39" borderId="67" xfId="0" applyFont="1" applyFill="1" applyBorder="1" applyAlignment="1" applyProtection="1">
      <alignment horizontal="center" vertical="center" wrapText="1"/>
      <protection locked="0"/>
    </xf>
    <xf numFmtId="0" fontId="4" fillId="39" borderId="6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3" fontId="0" fillId="37" borderId="15" xfId="0" applyNumberFormat="1" applyFill="1" applyBorder="1" applyAlignment="1" applyProtection="1">
      <alignment vertical="center"/>
      <protection locked="0"/>
    </xf>
    <xf numFmtId="3" fontId="0" fillId="37" borderId="65" xfId="0" applyNumberFormat="1" applyFill="1" applyBorder="1" applyAlignment="1" applyProtection="1">
      <alignment vertical="center"/>
      <protection locked="0"/>
    </xf>
    <xf numFmtId="3" fontId="0" fillId="37" borderId="19" xfId="0" applyNumberFormat="1" applyFill="1" applyBorder="1" applyAlignment="1" applyProtection="1">
      <alignment vertical="center"/>
      <protection locked="0"/>
    </xf>
    <xf numFmtId="3" fontId="0" fillId="37" borderId="0" xfId="0" applyNumberFormat="1" applyFill="1" applyBorder="1" applyAlignment="1" applyProtection="1">
      <alignment vertical="center"/>
      <protection locked="0"/>
    </xf>
    <xf numFmtId="3" fontId="0" fillId="37" borderId="39" xfId="0" applyNumberFormat="1" applyFill="1" applyBorder="1" applyAlignment="1" applyProtection="1">
      <alignment vertical="center"/>
      <protection locked="0"/>
    </xf>
    <xf numFmtId="3" fontId="0" fillId="37" borderId="24" xfId="0" applyNumberFormat="1" applyFill="1" applyBorder="1" applyAlignment="1" applyProtection="1">
      <alignment vertical="center"/>
      <protection locked="0"/>
    </xf>
    <xf numFmtId="3" fontId="0" fillId="37" borderId="41" xfId="0" applyNumberFormat="1" applyFill="1" applyBorder="1" applyAlignment="1" applyProtection="1">
      <alignment vertical="center"/>
      <protection locked="0"/>
    </xf>
    <xf numFmtId="3" fontId="1" fillId="36" borderId="63" xfId="0" applyNumberFormat="1" applyFont="1" applyFill="1" applyBorder="1" applyAlignment="1" applyProtection="1">
      <alignment vertical="center"/>
      <protection/>
    </xf>
    <xf numFmtId="3" fontId="1" fillId="36" borderId="56" xfId="0" applyNumberFormat="1" applyFont="1" applyFill="1" applyBorder="1" applyAlignment="1" applyProtection="1">
      <alignment vertical="center"/>
      <protection/>
    </xf>
    <xf numFmtId="3" fontId="1" fillId="36" borderId="15" xfId="0" applyNumberFormat="1" applyFont="1" applyFill="1" applyBorder="1" applyAlignment="1" applyProtection="1">
      <alignment vertical="center"/>
      <protection/>
    </xf>
    <xf numFmtId="3" fontId="0" fillId="37" borderId="50" xfId="0" applyNumberFormat="1" applyFill="1" applyBorder="1" applyAlignment="1" applyProtection="1">
      <alignment vertical="center"/>
      <protection locked="0"/>
    </xf>
    <xf numFmtId="3" fontId="0" fillId="37" borderId="51" xfId="0" applyNumberFormat="1" applyFill="1" applyBorder="1" applyAlignment="1" applyProtection="1">
      <alignment vertical="center"/>
      <protection locked="0"/>
    </xf>
    <xf numFmtId="3" fontId="0" fillId="37" borderId="53" xfId="0" applyNumberFormat="1" applyFont="1" applyFill="1" applyBorder="1" applyAlignment="1" applyProtection="1">
      <alignment vertical="center"/>
      <protection locked="0"/>
    </xf>
    <xf numFmtId="3" fontId="0" fillId="37" borderId="54" xfId="0" applyNumberFormat="1" applyFont="1" applyFill="1" applyBorder="1" applyAlignment="1" applyProtection="1">
      <alignment vertical="center"/>
      <protection locked="0"/>
    </xf>
    <xf numFmtId="3" fontId="0" fillId="37" borderId="19" xfId="0" applyNumberFormat="1" applyFont="1" applyFill="1" applyBorder="1" applyAlignment="1" applyProtection="1">
      <alignment vertical="center"/>
      <protection locked="0"/>
    </xf>
    <xf numFmtId="3" fontId="0" fillId="37" borderId="39" xfId="0" applyNumberFormat="1" applyFont="1" applyFill="1" applyBorder="1" applyAlignment="1" applyProtection="1">
      <alignment vertical="center"/>
      <protection locked="0"/>
    </xf>
    <xf numFmtId="3" fontId="0" fillId="36" borderId="12" xfId="0" applyNumberFormat="1" applyFill="1" applyBorder="1" applyAlignment="1" applyProtection="1">
      <alignment vertical="center"/>
      <protection locked="0"/>
    </xf>
    <xf numFmtId="3" fontId="0" fillId="36" borderId="43" xfId="0" applyNumberFormat="1" applyFill="1" applyBorder="1" applyAlignment="1" applyProtection="1">
      <alignment vertical="center"/>
      <protection locked="0"/>
    </xf>
    <xf numFmtId="3" fontId="0" fillId="36" borderId="60" xfId="0" applyNumberFormat="1" applyFill="1" applyBorder="1" applyAlignment="1" applyProtection="1">
      <alignment vertical="center"/>
      <protection locked="0"/>
    </xf>
    <xf numFmtId="3" fontId="0" fillId="36" borderId="15" xfId="0" applyNumberFormat="1" applyFill="1" applyBorder="1" applyAlignment="1" applyProtection="1">
      <alignment vertical="center"/>
      <protection locked="0"/>
    </xf>
    <xf numFmtId="3" fontId="0" fillId="36" borderId="37" xfId="0" applyNumberFormat="1" applyFill="1" applyBorder="1" applyAlignment="1" applyProtection="1">
      <alignment vertical="center"/>
      <protection locked="0"/>
    </xf>
    <xf numFmtId="3" fontId="0" fillId="36" borderId="50" xfId="0" applyNumberFormat="1" applyFill="1" applyBorder="1" applyAlignment="1" applyProtection="1">
      <alignment vertical="center"/>
      <protection locked="0"/>
    </xf>
    <xf numFmtId="3" fontId="0" fillId="36" borderId="51" xfId="0" applyNumberFormat="1" applyFill="1" applyBorder="1" applyAlignment="1" applyProtection="1">
      <alignment vertical="center"/>
      <protection locked="0"/>
    </xf>
    <xf numFmtId="3" fontId="1" fillId="36" borderId="19" xfId="0" applyNumberFormat="1" applyFont="1" applyFill="1" applyBorder="1" applyAlignment="1" applyProtection="1">
      <alignment vertical="center"/>
      <protection/>
    </xf>
    <xf numFmtId="3" fontId="1" fillId="36" borderId="24" xfId="0" applyNumberFormat="1" applyFont="1" applyFill="1" applyBorder="1" applyAlignment="1" applyProtection="1">
      <alignment vertical="center"/>
      <protection/>
    </xf>
    <xf numFmtId="3" fontId="1" fillId="36" borderId="41" xfId="0" applyNumberFormat="1" applyFont="1" applyFill="1" applyBorder="1" applyAlignment="1" applyProtection="1">
      <alignment vertical="center"/>
      <protection/>
    </xf>
    <xf numFmtId="3" fontId="0" fillId="36" borderId="15" xfId="0" applyNumberFormat="1" applyFill="1" applyBorder="1" applyAlignment="1" applyProtection="1">
      <alignment vertical="center"/>
      <protection/>
    </xf>
    <xf numFmtId="3" fontId="0" fillId="36" borderId="37" xfId="0" applyNumberFormat="1" applyFill="1" applyBorder="1" applyAlignment="1" applyProtection="1">
      <alignment vertical="center"/>
      <protection/>
    </xf>
    <xf numFmtId="3" fontId="0" fillId="36" borderId="19" xfId="0" applyNumberFormat="1" applyFill="1" applyBorder="1" applyAlignment="1" applyProtection="1">
      <alignment vertical="center"/>
      <protection/>
    </xf>
    <xf numFmtId="3" fontId="0" fillId="36" borderId="39" xfId="0" applyNumberFormat="1" applyFill="1" applyBorder="1" applyAlignment="1" applyProtection="1">
      <alignment vertical="center"/>
      <protection/>
    </xf>
    <xf numFmtId="3" fontId="0" fillId="36" borderId="19" xfId="0" applyNumberFormat="1" applyFill="1" applyBorder="1" applyAlignment="1" applyProtection="1">
      <alignment vertical="center"/>
      <protection locked="0"/>
    </xf>
    <xf numFmtId="3" fontId="0" fillId="36" borderId="39" xfId="0" applyNumberFormat="1" applyFill="1" applyBorder="1" applyAlignment="1" applyProtection="1">
      <alignment vertical="center"/>
      <protection locked="0"/>
    </xf>
    <xf numFmtId="3" fontId="0" fillId="36" borderId="24" xfId="0" applyNumberFormat="1" applyFill="1" applyBorder="1" applyAlignment="1" applyProtection="1">
      <alignment vertical="center"/>
      <protection locked="0"/>
    </xf>
    <xf numFmtId="3" fontId="1" fillId="36" borderId="12" xfId="0" applyNumberFormat="1" applyFont="1" applyFill="1" applyBorder="1" applyAlignment="1" applyProtection="1">
      <alignment horizontal="center" vertical="center"/>
      <protection/>
    </xf>
    <xf numFmtId="3" fontId="1" fillId="36" borderId="4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3" fontId="1" fillId="37" borderId="19" xfId="0" applyNumberFormat="1" applyFont="1" applyFill="1" applyBorder="1" applyAlignment="1" applyProtection="1">
      <alignment vertical="center"/>
      <protection locked="0"/>
    </xf>
    <xf numFmtId="3" fontId="1" fillId="37" borderId="39" xfId="0" applyNumberFormat="1" applyFont="1" applyFill="1" applyBorder="1" applyAlignment="1" applyProtection="1">
      <alignment vertical="center"/>
      <protection locked="0"/>
    </xf>
    <xf numFmtId="3" fontId="1" fillId="36" borderId="15" xfId="0" applyNumberFormat="1" applyFont="1" applyFill="1" applyBorder="1" applyAlignment="1" applyProtection="1">
      <alignment horizontal="center" vertical="center"/>
      <protection/>
    </xf>
    <xf numFmtId="3" fontId="0" fillId="37" borderId="19" xfId="0" applyNumberFormat="1" applyFill="1" applyBorder="1" applyAlignment="1" applyProtection="1">
      <alignment horizontal="center" vertical="center"/>
      <protection locked="0"/>
    </xf>
    <xf numFmtId="0" fontId="1" fillId="40" borderId="58" xfId="0" applyFont="1" applyFill="1" applyBorder="1" applyAlignment="1" applyProtection="1">
      <alignment vertical="center" wrapText="1"/>
      <protection/>
    </xf>
    <xf numFmtId="3" fontId="1" fillId="41" borderId="60" xfId="0" applyNumberFormat="1" applyFont="1" applyFill="1" applyBorder="1" applyAlignment="1" applyProtection="1">
      <alignment vertical="center"/>
      <protection/>
    </xf>
    <xf numFmtId="0" fontId="1" fillId="42" borderId="62" xfId="0" applyFont="1" applyFill="1" applyBorder="1" applyAlignment="1" applyProtection="1">
      <alignment vertical="center" wrapText="1"/>
      <protection/>
    </xf>
    <xf numFmtId="3" fontId="1" fillId="43" borderId="63" xfId="0" applyNumberFormat="1" applyFont="1" applyFill="1" applyBorder="1" applyAlignment="1" applyProtection="1">
      <alignment vertical="center"/>
      <protection/>
    </xf>
    <xf numFmtId="0" fontId="1" fillId="42" borderId="55" xfId="0" applyFont="1" applyFill="1" applyBorder="1" applyAlignment="1" applyProtection="1">
      <alignment vertical="center" wrapText="1"/>
      <protection/>
    </xf>
    <xf numFmtId="3" fontId="1" fillId="43" borderId="56" xfId="0" applyNumberFormat="1" applyFont="1" applyFill="1" applyBorder="1" applyAlignment="1" applyProtection="1">
      <alignment vertical="center"/>
      <protection/>
    </xf>
    <xf numFmtId="3" fontId="1" fillId="36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86" t="s">
        <v>68</v>
      </c>
      <c r="B55" s="186"/>
      <c r="C55" s="186"/>
      <c r="D55" s="186"/>
      <c r="E55" s="186"/>
      <c r="F55" s="186"/>
      <c r="G55" s="186"/>
      <c r="H55" s="186"/>
      <c r="I55" s="186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87" t="s">
        <v>69</v>
      </c>
      <c r="B56" s="187"/>
      <c r="C56" s="187"/>
      <c r="D56" s="187"/>
      <c r="E56" s="187"/>
      <c r="F56" s="187"/>
      <c r="G56" s="187"/>
      <c r="H56" s="187"/>
      <c r="I56" s="187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88"/>
      <c r="B57" s="188"/>
      <c r="C57" s="188"/>
      <c r="D57" s="188"/>
      <c r="E57" s="188"/>
      <c r="F57" s="188"/>
      <c r="G57" s="188"/>
      <c r="H57" s="188"/>
      <c r="I57" s="18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88"/>
      <c r="B58" s="188"/>
      <c r="C58" s="188"/>
      <c r="D58" s="188"/>
      <c r="E58" s="188"/>
      <c r="F58" s="188"/>
      <c r="G58" s="188"/>
      <c r="H58" s="188"/>
      <c r="I58" s="18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K2" sqref="K2"/>
    </sheetView>
  </sheetViews>
  <sheetFormatPr defaultColWidth="11.57421875" defaultRowHeight="12.75"/>
  <cols>
    <col min="1" max="1" width="1.421875" style="0" customWidth="1"/>
    <col min="2" max="2" width="44.28125" style="0" customWidth="1"/>
    <col min="3" max="3" width="14.28125" style="0" customWidth="1"/>
    <col min="4" max="4" width="13.28125" style="0" customWidth="1"/>
    <col min="5" max="5" width="13.7109375" style="0" customWidth="1"/>
    <col min="6" max="6" width="12.57421875" style="0" customWidth="1"/>
    <col min="7" max="7" width="12.4218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3.7109375" style="0" customWidth="1"/>
    <col min="12" max="12" width="12.57421875" style="0" customWidth="1"/>
    <col min="13" max="13" width="12.421875" style="0" customWidth="1"/>
    <col min="14" max="16" width="11.00390625" style="0" customWidth="1"/>
  </cols>
  <sheetData>
    <row r="2" spans="2:16" ht="27" customHeight="1">
      <c r="B2" s="189" t="s">
        <v>91</v>
      </c>
      <c r="C2" s="189"/>
      <c r="D2" s="189"/>
      <c r="E2" s="189"/>
      <c r="F2" s="189"/>
      <c r="G2" s="189"/>
      <c r="H2" s="189"/>
      <c r="I2" s="189"/>
      <c r="J2" s="189"/>
      <c r="K2" s="185" t="s">
        <v>93</v>
      </c>
      <c r="L2" s="184"/>
      <c r="M2" s="136"/>
      <c r="N2" s="136"/>
      <c r="O2" s="136"/>
      <c r="P2" s="136"/>
    </row>
    <row r="3" ht="13.5" thickBot="1"/>
    <row r="4" spans="2:16" ht="60.75" customHeight="1" thickBot="1" thickTop="1">
      <c r="B4" s="79" t="s">
        <v>70</v>
      </c>
      <c r="C4" s="134" t="s">
        <v>79</v>
      </c>
      <c r="D4" s="134" t="s">
        <v>78</v>
      </c>
      <c r="E4" s="134" t="s">
        <v>81</v>
      </c>
      <c r="F4" s="134" t="s">
        <v>72</v>
      </c>
      <c r="G4" s="134" t="s">
        <v>71</v>
      </c>
      <c r="H4" s="134" t="s">
        <v>73</v>
      </c>
      <c r="I4" s="134" t="s">
        <v>74</v>
      </c>
      <c r="J4" s="135" t="s">
        <v>84</v>
      </c>
      <c r="K4" s="134" t="s">
        <v>85</v>
      </c>
      <c r="L4" s="134" t="s">
        <v>86</v>
      </c>
      <c r="M4" s="134" t="s">
        <v>87</v>
      </c>
      <c r="N4" s="134" t="s">
        <v>88</v>
      </c>
      <c r="O4" s="134" t="s">
        <v>89</v>
      </c>
      <c r="P4" s="134" t="s">
        <v>90</v>
      </c>
    </row>
    <row r="5" spans="2:16" ht="30.75" customHeight="1" thickBot="1">
      <c r="B5" s="177" t="s">
        <v>19</v>
      </c>
      <c r="C5" s="178">
        <f>C6+C7</f>
        <v>18789247.62</v>
      </c>
      <c r="D5" s="178">
        <f aca="true" t="shared" si="0" ref="D5:P5">D6+D7</f>
        <v>19747572</v>
      </c>
      <c r="E5" s="178">
        <f>SUM(E6:E7)</f>
        <v>20779072</v>
      </c>
      <c r="F5" s="178">
        <f t="shared" si="0"/>
        <v>29999179</v>
      </c>
      <c r="G5" s="178">
        <f t="shared" si="0"/>
        <v>22604847.650000002</v>
      </c>
      <c r="H5" s="178">
        <f t="shared" si="0"/>
        <v>19977993.079500005</v>
      </c>
      <c r="I5" s="178">
        <f t="shared" si="0"/>
        <v>20568332.871885005</v>
      </c>
      <c r="J5" s="178">
        <f t="shared" si="0"/>
        <v>21176382.858041555</v>
      </c>
      <c r="K5" s="178">
        <f t="shared" si="0"/>
        <v>21802674.3437828</v>
      </c>
      <c r="L5" s="178">
        <f t="shared" si="0"/>
        <v>22447754.574096285</v>
      </c>
      <c r="M5" s="178">
        <f t="shared" si="0"/>
        <v>23112187.211319175</v>
      </c>
      <c r="N5" s="178">
        <f t="shared" si="0"/>
        <v>23796552.82765875</v>
      </c>
      <c r="O5" s="178">
        <f t="shared" si="0"/>
        <v>24501449.412488513</v>
      </c>
      <c r="P5" s="178">
        <f t="shared" si="0"/>
        <v>25227492.89486317</v>
      </c>
    </row>
    <row r="6" spans="2:16" ht="20.25" customHeight="1" thickTop="1">
      <c r="B6" s="104" t="s">
        <v>20</v>
      </c>
      <c r="C6" s="137">
        <v>17532789.62</v>
      </c>
      <c r="D6" s="138">
        <v>18196924</v>
      </c>
      <c r="E6" s="137">
        <v>19237109</v>
      </c>
      <c r="F6" s="137">
        <v>18195093</v>
      </c>
      <c r="G6" s="137">
        <f>F6*105%</f>
        <v>19104847.650000002</v>
      </c>
      <c r="H6" s="137">
        <f>G6*103%</f>
        <v>19677993.079500005</v>
      </c>
      <c r="I6" s="137">
        <f aca="true" t="shared" si="1" ref="I6:P6">H6*103%</f>
        <v>20268332.871885005</v>
      </c>
      <c r="J6" s="137">
        <f t="shared" si="1"/>
        <v>20876382.858041555</v>
      </c>
      <c r="K6" s="137">
        <f t="shared" si="1"/>
        <v>21502674.3437828</v>
      </c>
      <c r="L6" s="137">
        <f t="shared" si="1"/>
        <v>22147754.574096285</v>
      </c>
      <c r="M6" s="137">
        <f t="shared" si="1"/>
        <v>22812187.211319175</v>
      </c>
      <c r="N6" s="137">
        <f t="shared" si="1"/>
        <v>23496552.82765875</v>
      </c>
      <c r="O6" s="137">
        <f t="shared" si="1"/>
        <v>24201449.412488513</v>
      </c>
      <c r="P6" s="137">
        <f t="shared" si="1"/>
        <v>24927492.89486317</v>
      </c>
    </row>
    <row r="7" spans="2:16" ht="22.5" customHeight="1">
      <c r="B7" s="82" t="s">
        <v>21</v>
      </c>
      <c r="C7" s="139">
        <f>434458+C8</f>
        <v>1256458</v>
      </c>
      <c r="D7" s="140">
        <v>1550648</v>
      </c>
      <c r="E7" s="139">
        <v>1541963</v>
      </c>
      <c r="F7" s="139">
        <v>11804086</v>
      </c>
      <c r="G7" s="139">
        <v>3500000</v>
      </c>
      <c r="H7" s="139">
        <f>H8</f>
        <v>300000</v>
      </c>
      <c r="I7" s="139">
        <f aca="true" t="shared" si="2" ref="I7:P7">I8</f>
        <v>300000</v>
      </c>
      <c r="J7" s="139">
        <f t="shared" si="2"/>
        <v>300000</v>
      </c>
      <c r="K7" s="139">
        <f t="shared" si="2"/>
        <v>300000</v>
      </c>
      <c r="L7" s="139">
        <f t="shared" si="2"/>
        <v>300000</v>
      </c>
      <c r="M7" s="139">
        <f t="shared" si="2"/>
        <v>300000</v>
      </c>
      <c r="N7" s="139">
        <f t="shared" si="2"/>
        <v>300000</v>
      </c>
      <c r="O7" s="139">
        <f t="shared" si="2"/>
        <v>300000</v>
      </c>
      <c r="P7" s="139">
        <f t="shared" si="2"/>
        <v>300000</v>
      </c>
    </row>
    <row r="8" spans="2:16" ht="26.25" customHeight="1" thickBot="1">
      <c r="B8" s="85" t="s">
        <v>22</v>
      </c>
      <c r="C8" s="142">
        <v>822000</v>
      </c>
      <c r="D8" s="142">
        <v>400529</v>
      </c>
      <c r="E8" s="142">
        <v>348770</v>
      </c>
      <c r="F8" s="142">
        <v>400000</v>
      </c>
      <c r="G8" s="142">
        <v>600000</v>
      </c>
      <c r="H8" s="142">
        <v>300000</v>
      </c>
      <c r="I8" s="142">
        <v>300000</v>
      </c>
      <c r="J8" s="142">
        <f aca="true" t="shared" si="3" ref="J8:P8">I8</f>
        <v>300000</v>
      </c>
      <c r="K8" s="142">
        <f t="shared" si="3"/>
        <v>300000</v>
      </c>
      <c r="L8" s="142">
        <f t="shared" si="3"/>
        <v>300000</v>
      </c>
      <c r="M8" s="142">
        <f t="shared" si="3"/>
        <v>300000</v>
      </c>
      <c r="N8" s="142">
        <f t="shared" si="3"/>
        <v>300000</v>
      </c>
      <c r="O8" s="142">
        <f t="shared" si="3"/>
        <v>300000</v>
      </c>
      <c r="P8" s="142">
        <f t="shared" si="3"/>
        <v>300000</v>
      </c>
    </row>
    <row r="9" spans="2:16" ht="25.5" customHeight="1" thickBot="1">
      <c r="B9" s="177" t="s">
        <v>23</v>
      </c>
      <c r="C9" s="178">
        <f>C10+C11</f>
        <v>17961812.240000002</v>
      </c>
      <c r="D9" s="178">
        <f aca="true" t="shared" si="4" ref="D9:P9">D10+D11</f>
        <v>20673464.72</v>
      </c>
      <c r="E9" s="178">
        <f>SUM(E10:E11)</f>
        <v>21614342</v>
      </c>
      <c r="F9" s="178">
        <f t="shared" si="4"/>
        <v>39813124</v>
      </c>
      <c r="G9" s="178">
        <f t="shared" si="4"/>
        <v>21804847.650000002</v>
      </c>
      <c r="H9" s="178">
        <f t="shared" si="4"/>
        <v>18527993.079500005</v>
      </c>
      <c r="I9" s="178">
        <f t="shared" si="4"/>
        <v>19118332.871885005</v>
      </c>
      <c r="J9" s="178">
        <f t="shared" si="4"/>
        <v>19876382.858041555</v>
      </c>
      <c r="K9" s="178">
        <f t="shared" si="4"/>
        <v>20502674.3437828</v>
      </c>
      <c r="L9" s="178">
        <f t="shared" si="4"/>
        <v>21147754.574096285</v>
      </c>
      <c r="M9" s="178">
        <f t="shared" si="4"/>
        <v>21912187.211319175</v>
      </c>
      <c r="N9" s="178">
        <f t="shared" si="4"/>
        <v>22596552.82765875</v>
      </c>
      <c r="O9" s="178">
        <f t="shared" si="4"/>
        <v>23301449.412488513</v>
      </c>
      <c r="P9" s="178">
        <f t="shared" si="4"/>
        <v>24391152.89486317</v>
      </c>
    </row>
    <row r="10" spans="2:16" ht="21" customHeight="1" thickTop="1">
      <c r="B10" s="104" t="s">
        <v>24</v>
      </c>
      <c r="C10" s="137">
        <v>15666284.89</v>
      </c>
      <c r="D10" s="137">
        <v>16581629.2</v>
      </c>
      <c r="E10" s="137">
        <v>18590995</v>
      </c>
      <c r="F10" s="137">
        <v>17520519</v>
      </c>
      <c r="G10" s="137">
        <f>G5-G11-G25</f>
        <v>16034513.650000002</v>
      </c>
      <c r="H10" s="137">
        <f>H5-H11-H25</f>
        <v>18127938.079500005</v>
      </c>
      <c r="I10" s="137">
        <f>I5-I11-I25</f>
        <v>18618332.871885005</v>
      </c>
      <c r="J10" s="137">
        <f aca="true" t="shared" si="5" ref="J10:P10">J5-J11-J25</f>
        <v>18876382.858041555</v>
      </c>
      <c r="K10" s="137">
        <f t="shared" si="5"/>
        <v>19202674.3437828</v>
      </c>
      <c r="L10" s="137">
        <f t="shared" si="5"/>
        <v>19647754.574096285</v>
      </c>
      <c r="M10" s="137">
        <f t="shared" si="5"/>
        <v>20112187.211319175</v>
      </c>
      <c r="N10" s="137">
        <f t="shared" si="5"/>
        <v>20596552.82765875</v>
      </c>
      <c r="O10" s="137">
        <f t="shared" si="5"/>
        <v>21101449.412488513</v>
      </c>
      <c r="P10" s="137">
        <f t="shared" si="5"/>
        <v>21546415.89486317</v>
      </c>
    </row>
    <row r="11" spans="2:16" ht="22.5" customHeight="1" thickBot="1">
      <c r="B11" s="85" t="s">
        <v>25</v>
      </c>
      <c r="C11" s="142">
        <v>2295527.35</v>
      </c>
      <c r="D11" s="139">
        <v>4091835.52</v>
      </c>
      <c r="E11" s="142">
        <v>3023347</v>
      </c>
      <c r="F11" s="142">
        <v>22292605</v>
      </c>
      <c r="G11" s="142">
        <v>5770334</v>
      </c>
      <c r="H11" s="142">
        <v>400055</v>
      </c>
      <c r="I11" s="142">
        <v>500000</v>
      </c>
      <c r="J11" s="143">
        <v>1000000</v>
      </c>
      <c r="K11" s="142">
        <v>1300000</v>
      </c>
      <c r="L11" s="142">
        <v>1500000</v>
      </c>
      <c r="M11" s="142">
        <v>1800000</v>
      </c>
      <c r="N11" s="142">
        <v>2000000</v>
      </c>
      <c r="O11" s="142">
        <v>2200000</v>
      </c>
      <c r="P11" s="143">
        <v>2844737</v>
      </c>
    </row>
    <row r="12" spans="2:16" ht="25.5" customHeight="1" thickBot="1">
      <c r="B12" s="179" t="s">
        <v>26</v>
      </c>
      <c r="C12" s="180">
        <f>C5-C9</f>
        <v>827435.379999999</v>
      </c>
      <c r="D12" s="180">
        <f aca="true" t="shared" si="6" ref="D12:O12">D5-D9</f>
        <v>-925892.7199999988</v>
      </c>
      <c r="E12" s="180">
        <f t="shared" si="6"/>
        <v>-835270</v>
      </c>
      <c r="F12" s="180">
        <f t="shared" si="6"/>
        <v>-9813945</v>
      </c>
      <c r="G12" s="180">
        <f t="shared" si="6"/>
        <v>800000</v>
      </c>
      <c r="H12" s="180">
        <f t="shared" si="6"/>
        <v>1450000</v>
      </c>
      <c r="I12" s="180">
        <f t="shared" si="6"/>
        <v>1450000</v>
      </c>
      <c r="J12" s="180">
        <f t="shared" si="6"/>
        <v>1300000</v>
      </c>
      <c r="K12" s="180">
        <f t="shared" si="6"/>
        <v>1300000</v>
      </c>
      <c r="L12" s="180">
        <f t="shared" si="6"/>
        <v>1300000</v>
      </c>
      <c r="M12" s="180">
        <f t="shared" si="6"/>
        <v>1200000</v>
      </c>
      <c r="N12" s="180">
        <f t="shared" si="6"/>
        <v>1200000</v>
      </c>
      <c r="O12" s="180">
        <f t="shared" si="6"/>
        <v>1200000</v>
      </c>
      <c r="P12" s="144">
        <f>P5-P9</f>
        <v>836340</v>
      </c>
    </row>
    <row r="13" spans="2:16" ht="21" customHeight="1" thickBot="1" thickTop="1">
      <c r="B13" s="181" t="s">
        <v>27</v>
      </c>
      <c r="C13" s="182">
        <f>C14-C24</f>
        <v>-827435.38</v>
      </c>
      <c r="D13" s="182">
        <f aca="true" t="shared" si="7" ref="D13:P13">D14-D24</f>
        <v>1330000</v>
      </c>
      <c r="E13" s="182">
        <f t="shared" si="7"/>
        <v>835270</v>
      </c>
      <c r="F13" s="182">
        <f t="shared" si="7"/>
        <v>9813945</v>
      </c>
      <c r="G13" s="182">
        <f>G14-G24</f>
        <v>-800000</v>
      </c>
      <c r="H13" s="182">
        <f t="shared" si="7"/>
        <v>-1450000</v>
      </c>
      <c r="I13" s="182">
        <f t="shared" si="7"/>
        <v>-1450000</v>
      </c>
      <c r="J13" s="182">
        <f t="shared" si="7"/>
        <v>-1300000</v>
      </c>
      <c r="K13" s="182">
        <f t="shared" si="7"/>
        <v>-1300000</v>
      </c>
      <c r="L13" s="182">
        <f t="shared" si="7"/>
        <v>-1300000</v>
      </c>
      <c r="M13" s="182">
        <f t="shared" si="7"/>
        <v>-1200000</v>
      </c>
      <c r="N13" s="182">
        <f t="shared" si="7"/>
        <v>-1200000</v>
      </c>
      <c r="O13" s="182">
        <f t="shared" si="7"/>
        <v>-1200000</v>
      </c>
      <c r="P13" s="182">
        <f t="shared" si="7"/>
        <v>-836340</v>
      </c>
    </row>
    <row r="14" spans="2:16" ht="26.25" customHeight="1" thickTop="1">
      <c r="B14" s="80" t="s">
        <v>28</v>
      </c>
      <c r="C14" s="146">
        <f>C15+C17+C19+C20+C21+C22+C23</f>
        <v>546353.86</v>
      </c>
      <c r="D14" s="146">
        <f aca="true" t="shared" si="8" ref="D14:P14">D15+D17+D19+D20+D21+D22+D23</f>
        <v>1930184</v>
      </c>
      <c r="E14" s="146">
        <f t="shared" si="8"/>
        <v>1415270</v>
      </c>
      <c r="F14" s="146">
        <f>F15+F22</f>
        <v>11323945</v>
      </c>
      <c r="G14" s="175">
        <f t="shared" si="8"/>
        <v>0</v>
      </c>
      <c r="H14" s="175">
        <f t="shared" si="8"/>
        <v>0</v>
      </c>
      <c r="I14" s="175">
        <f t="shared" si="8"/>
        <v>0</v>
      </c>
      <c r="J14" s="175">
        <f t="shared" si="8"/>
        <v>0</v>
      </c>
      <c r="K14" s="175">
        <f t="shared" si="8"/>
        <v>0</v>
      </c>
      <c r="L14" s="175">
        <f t="shared" si="8"/>
        <v>0</v>
      </c>
      <c r="M14" s="175">
        <f t="shared" si="8"/>
        <v>0</v>
      </c>
      <c r="N14" s="175">
        <f t="shared" si="8"/>
        <v>0</v>
      </c>
      <c r="O14" s="175">
        <f t="shared" si="8"/>
        <v>0</v>
      </c>
      <c r="P14" s="175">
        <f t="shared" si="8"/>
        <v>0</v>
      </c>
    </row>
    <row r="15" spans="2:16" ht="23.25" customHeight="1">
      <c r="B15" s="82" t="s">
        <v>29</v>
      </c>
      <c r="C15" s="139">
        <v>400000</v>
      </c>
      <c r="D15" s="139">
        <v>1760000</v>
      </c>
      <c r="E15" s="139">
        <v>1130000</v>
      </c>
      <c r="F15" s="139">
        <v>11236260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</row>
    <row r="16" spans="2:16" ht="38.25" customHeight="1">
      <c r="B16" s="82" t="s">
        <v>30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2:16" ht="24.75" customHeight="1">
      <c r="B17" s="82" t="s">
        <v>31</v>
      </c>
      <c r="C17" s="139"/>
      <c r="D17" s="139"/>
      <c r="E17" s="139"/>
      <c r="F17" s="139"/>
      <c r="G17" s="139"/>
      <c r="H17" s="139"/>
      <c r="I17" s="139"/>
      <c r="J17" s="141"/>
      <c r="K17" s="139"/>
      <c r="L17" s="139"/>
      <c r="M17" s="139"/>
      <c r="N17" s="139"/>
      <c r="O17" s="139"/>
      <c r="P17" s="141"/>
    </row>
    <row r="18" spans="2:16" ht="34.5" customHeight="1">
      <c r="B18" s="82" t="s">
        <v>32</v>
      </c>
      <c r="C18" s="139"/>
      <c r="D18" s="139"/>
      <c r="E18" s="139"/>
      <c r="F18" s="139"/>
      <c r="G18" s="139"/>
      <c r="H18" s="139"/>
      <c r="I18" s="139"/>
      <c r="J18" s="141"/>
      <c r="K18" s="139"/>
      <c r="L18" s="139"/>
      <c r="M18" s="139"/>
      <c r="N18" s="139"/>
      <c r="O18" s="139"/>
      <c r="P18" s="141"/>
    </row>
    <row r="19" spans="2:16" ht="22.5" customHeight="1">
      <c r="B19" s="82" t="s">
        <v>33</v>
      </c>
      <c r="C19" s="139"/>
      <c r="D19" s="139">
        <v>170000</v>
      </c>
      <c r="E19" s="139"/>
      <c r="F19" s="139"/>
      <c r="G19" s="139"/>
      <c r="H19" s="139"/>
      <c r="I19" s="139"/>
      <c r="J19" s="141"/>
      <c r="K19" s="139"/>
      <c r="L19" s="139"/>
      <c r="M19" s="139"/>
      <c r="N19" s="139"/>
      <c r="O19" s="139"/>
      <c r="P19" s="141"/>
    </row>
    <row r="20" spans="2:16" ht="25.5" customHeight="1">
      <c r="B20" s="82" t="s">
        <v>34</v>
      </c>
      <c r="C20" s="139"/>
      <c r="D20" s="139"/>
      <c r="E20" s="139"/>
      <c r="F20" s="139"/>
      <c r="G20" s="139"/>
      <c r="H20" s="139"/>
      <c r="I20" s="139"/>
      <c r="J20" s="141"/>
      <c r="K20" s="139"/>
      <c r="L20" s="139"/>
      <c r="M20" s="139"/>
      <c r="N20" s="139"/>
      <c r="O20" s="139"/>
      <c r="P20" s="141"/>
    </row>
    <row r="21" spans="2:16" ht="27" customHeight="1">
      <c r="B21" s="82" t="s">
        <v>35</v>
      </c>
      <c r="C21" s="139"/>
      <c r="D21" s="139"/>
      <c r="E21" s="139"/>
      <c r="F21" s="139"/>
      <c r="G21" s="139"/>
      <c r="H21" s="139"/>
      <c r="I21" s="139"/>
      <c r="J21" s="141"/>
      <c r="K21" s="139"/>
      <c r="L21" s="139"/>
      <c r="M21" s="139"/>
      <c r="N21" s="139"/>
      <c r="O21" s="139"/>
      <c r="P21" s="141"/>
    </row>
    <row r="22" spans="2:16" ht="23.25" customHeight="1">
      <c r="B22" s="82" t="s">
        <v>36</v>
      </c>
      <c r="C22" s="139"/>
      <c r="D22" s="139"/>
      <c r="E22" s="139">
        <v>285270</v>
      </c>
      <c r="F22" s="139">
        <v>87685</v>
      </c>
      <c r="G22" s="139"/>
      <c r="H22" s="139"/>
      <c r="I22" s="139"/>
      <c r="J22" s="141"/>
      <c r="K22" s="139"/>
      <c r="L22" s="139"/>
      <c r="M22" s="139"/>
      <c r="N22" s="139"/>
      <c r="O22" s="139"/>
      <c r="P22" s="141"/>
    </row>
    <row r="23" spans="2:16" ht="21.75" customHeight="1" thickBot="1">
      <c r="B23" s="100" t="s">
        <v>37</v>
      </c>
      <c r="C23" s="147">
        <v>146353.86</v>
      </c>
      <c r="D23" s="147">
        <v>184</v>
      </c>
      <c r="E23" s="147"/>
      <c r="F23" s="147"/>
      <c r="G23" s="147"/>
      <c r="H23" s="147"/>
      <c r="I23" s="147"/>
      <c r="J23" s="148"/>
      <c r="K23" s="147"/>
      <c r="L23" s="147"/>
      <c r="M23" s="147"/>
      <c r="N23" s="147"/>
      <c r="O23" s="147"/>
      <c r="P23" s="148"/>
    </row>
    <row r="24" spans="2:16" ht="24.75" customHeight="1" thickBot="1" thickTop="1">
      <c r="B24" s="109" t="s">
        <v>38</v>
      </c>
      <c r="C24" s="145">
        <f>C25+C27+C29+C30</f>
        <v>1373789.24</v>
      </c>
      <c r="D24" s="145">
        <f aca="true" t="shared" si="9" ref="D24:P24">D25+D27+D29+D30</f>
        <v>600184</v>
      </c>
      <c r="E24" s="145">
        <f t="shared" si="9"/>
        <v>580000</v>
      </c>
      <c r="F24" s="145">
        <v>1510000</v>
      </c>
      <c r="G24" s="145">
        <f t="shared" si="9"/>
        <v>800000</v>
      </c>
      <c r="H24" s="145">
        <f t="shared" si="9"/>
        <v>1450000</v>
      </c>
      <c r="I24" s="145">
        <f t="shared" si="9"/>
        <v>1450000</v>
      </c>
      <c r="J24" s="145">
        <f t="shared" si="9"/>
        <v>1300000</v>
      </c>
      <c r="K24" s="145">
        <f t="shared" si="9"/>
        <v>1300000</v>
      </c>
      <c r="L24" s="145">
        <f t="shared" si="9"/>
        <v>1300000</v>
      </c>
      <c r="M24" s="145">
        <f t="shared" si="9"/>
        <v>1200000</v>
      </c>
      <c r="N24" s="145">
        <f t="shared" si="9"/>
        <v>1200000</v>
      </c>
      <c r="O24" s="145">
        <f t="shared" si="9"/>
        <v>1200000</v>
      </c>
      <c r="P24" s="145">
        <f t="shared" si="9"/>
        <v>836340</v>
      </c>
    </row>
    <row r="25" spans="2:16" ht="22.5" customHeight="1" thickTop="1">
      <c r="B25" s="104" t="s">
        <v>39</v>
      </c>
      <c r="C25" s="137">
        <v>1203789.24</v>
      </c>
      <c r="D25" s="137">
        <v>600184</v>
      </c>
      <c r="E25" s="137">
        <v>580000</v>
      </c>
      <c r="F25" s="149">
        <v>1510000</v>
      </c>
      <c r="G25" s="149">
        <v>800000</v>
      </c>
      <c r="H25" s="149">
        <v>1450000</v>
      </c>
      <c r="I25" s="149">
        <v>1450000</v>
      </c>
      <c r="J25" s="150">
        <v>1300000</v>
      </c>
      <c r="K25" s="149">
        <v>1300000</v>
      </c>
      <c r="L25" s="150">
        <v>1300000</v>
      </c>
      <c r="M25" s="149">
        <v>1200000</v>
      </c>
      <c r="N25" s="150">
        <v>1200000</v>
      </c>
      <c r="O25" s="149">
        <v>1200000</v>
      </c>
      <c r="P25" s="150">
        <v>836340</v>
      </c>
    </row>
    <row r="26" spans="2:16" ht="39.75" customHeight="1">
      <c r="B26" s="82" t="s">
        <v>40</v>
      </c>
      <c r="C26" s="139">
        <v>0</v>
      </c>
      <c r="D26" s="139"/>
      <c r="E26" s="139"/>
      <c r="F26" s="151"/>
      <c r="G26" s="151"/>
      <c r="H26" s="151"/>
      <c r="I26" s="151"/>
      <c r="J26" s="152"/>
      <c r="K26" s="139"/>
      <c r="L26" s="151"/>
      <c r="M26" s="151"/>
      <c r="N26" s="151"/>
      <c r="O26" s="151"/>
      <c r="P26" s="152"/>
    </row>
    <row r="27" spans="2:16" ht="23.25" customHeight="1">
      <c r="B27" s="82" t="s">
        <v>41</v>
      </c>
      <c r="C27" s="139">
        <v>0</v>
      </c>
      <c r="D27" s="139"/>
      <c r="E27" s="139"/>
      <c r="F27" s="139"/>
      <c r="G27" s="139"/>
      <c r="H27" s="139"/>
      <c r="I27" s="139"/>
      <c r="J27" s="141"/>
      <c r="K27" s="139"/>
      <c r="L27" s="139"/>
      <c r="M27" s="139"/>
      <c r="N27" s="139"/>
      <c r="O27" s="139"/>
      <c r="P27" s="141"/>
    </row>
    <row r="28" spans="2:16" ht="37.5" customHeight="1">
      <c r="B28" s="82" t="s">
        <v>42</v>
      </c>
      <c r="C28" s="139">
        <v>0</v>
      </c>
      <c r="D28" s="139"/>
      <c r="E28" s="139"/>
      <c r="F28" s="139"/>
      <c r="G28" s="139"/>
      <c r="H28" s="139"/>
      <c r="I28" s="139"/>
      <c r="J28" s="141"/>
      <c r="K28" s="139"/>
      <c r="L28" s="139"/>
      <c r="M28" s="139"/>
      <c r="N28" s="139"/>
      <c r="O28" s="139"/>
      <c r="P28" s="141"/>
    </row>
    <row r="29" spans="2:16" ht="23.25" customHeight="1">
      <c r="B29" s="82" t="s">
        <v>43</v>
      </c>
      <c r="C29" s="139">
        <v>170000</v>
      </c>
      <c r="D29" s="139"/>
      <c r="E29" s="139"/>
      <c r="F29" s="139"/>
      <c r="G29" s="139"/>
      <c r="H29" s="139"/>
      <c r="I29" s="139"/>
      <c r="J29" s="141"/>
      <c r="K29" s="139"/>
      <c r="L29" s="139"/>
      <c r="M29" s="139"/>
      <c r="N29" s="139"/>
      <c r="O29" s="139"/>
      <c r="P29" s="141"/>
    </row>
    <row r="30" spans="2:16" ht="27" customHeight="1" thickBot="1">
      <c r="B30" s="85" t="s">
        <v>44</v>
      </c>
      <c r="C30" s="142"/>
      <c r="D30" s="142"/>
      <c r="E30" s="142"/>
      <c r="F30" s="142"/>
      <c r="G30" s="142"/>
      <c r="H30" s="142"/>
      <c r="I30" s="142"/>
      <c r="J30" s="143"/>
      <c r="K30" s="142"/>
      <c r="L30" s="142"/>
      <c r="M30" s="142"/>
      <c r="N30" s="142"/>
      <c r="O30" s="142"/>
      <c r="P30" s="143"/>
    </row>
    <row r="31" spans="2:16" ht="27" customHeight="1" thickBot="1">
      <c r="B31" s="87" t="s">
        <v>45</v>
      </c>
      <c r="C31" s="153">
        <v>0</v>
      </c>
      <c r="D31" s="153"/>
      <c r="E31" s="153"/>
      <c r="F31" s="153"/>
      <c r="G31" s="153"/>
      <c r="H31" s="153"/>
      <c r="I31" s="153"/>
      <c r="J31" s="154"/>
      <c r="K31" s="153"/>
      <c r="L31" s="153"/>
      <c r="M31" s="153"/>
      <c r="N31" s="153"/>
      <c r="O31" s="153"/>
      <c r="P31" s="154"/>
    </row>
    <row r="32" spans="2:16" ht="25.5" customHeight="1" thickBot="1">
      <c r="B32" s="115" t="s">
        <v>46</v>
      </c>
      <c r="C32" s="155">
        <f>C33+C34</f>
        <v>0</v>
      </c>
      <c r="D32" s="155">
        <f aca="true" t="shared" si="10" ref="D32:P32">D33+D34</f>
        <v>0</v>
      </c>
      <c r="E32" s="155">
        <f t="shared" si="10"/>
        <v>0</v>
      </c>
      <c r="F32" s="155">
        <f t="shared" si="10"/>
        <v>0</v>
      </c>
      <c r="G32" s="155">
        <f t="shared" si="10"/>
        <v>0</v>
      </c>
      <c r="H32" s="155">
        <f t="shared" si="10"/>
        <v>0</v>
      </c>
      <c r="I32" s="155">
        <f t="shared" si="10"/>
        <v>0</v>
      </c>
      <c r="J32" s="155">
        <f t="shared" si="10"/>
        <v>0</v>
      </c>
      <c r="K32" s="155">
        <f t="shared" si="10"/>
        <v>0</v>
      </c>
      <c r="L32" s="155">
        <f t="shared" si="10"/>
        <v>0</v>
      </c>
      <c r="M32" s="155">
        <f t="shared" si="10"/>
        <v>0</v>
      </c>
      <c r="N32" s="155">
        <f t="shared" si="10"/>
        <v>0</v>
      </c>
      <c r="O32" s="155">
        <f t="shared" si="10"/>
        <v>0</v>
      </c>
      <c r="P32" s="155">
        <f t="shared" si="10"/>
        <v>0</v>
      </c>
    </row>
    <row r="33" spans="2:16" ht="45" customHeight="1" thickTop="1">
      <c r="B33" s="104" t="s">
        <v>47</v>
      </c>
      <c r="C33" s="156">
        <v>0</v>
      </c>
      <c r="D33" s="156">
        <v>0</v>
      </c>
      <c r="E33" s="156"/>
      <c r="F33" s="156"/>
      <c r="G33" s="156"/>
      <c r="H33" s="156"/>
      <c r="I33" s="156"/>
      <c r="J33" s="157"/>
      <c r="K33" s="156"/>
      <c r="L33" s="156"/>
      <c r="M33" s="156"/>
      <c r="N33" s="156"/>
      <c r="O33" s="156"/>
      <c r="P33" s="157"/>
    </row>
    <row r="34" spans="2:16" ht="58.5" customHeight="1" thickBot="1">
      <c r="B34" s="100" t="s">
        <v>48</v>
      </c>
      <c r="C34" s="158">
        <v>0</v>
      </c>
      <c r="D34" s="158"/>
      <c r="E34" s="158"/>
      <c r="F34" s="158"/>
      <c r="G34" s="158"/>
      <c r="H34" s="158"/>
      <c r="I34" s="158"/>
      <c r="J34" s="159"/>
      <c r="K34" s="158"/>
      <c r="L34" s="158"/>
      <c r="M34" s="158"/>
      <c r="N34" s="158"/>
      <c r="O34" s="158"/>
      <c r="P34" s="159"/>
    </row>
    <row r="35" spans="2:16" ht="45" customHeight="1" thickBot="1" thickTop="1">
      <c r="B35" s="109" t="s">
        <v>49</v>
      </c>
      <c r="C35" s="145">
        <f>C36+C37+C38+C39+C40+C41</f>
        <v>1273584.24</v>
      </c>
      <c r="D35" s="145">
        <f>D36+D37+D38+D39+D40+D41</f>
        <v>635830</v>
      </c>
      <c r="E35" s="145">
        <f>E36+E37+E38+E39+E40+E41</f>
        <v>691100</v>
      </c>
      <c r="F35" s="145">
        <f>SUM(F36:F37)</f>
        <v>1575000</v>
      </c>
      <c r="G35" s="145">
        <f aca="true" t="shared" si="11" ref="G35:P35">SUM(G36:G37)</f>
        <v>1250000</v>
      </c>
      <c r="H35" s="145">
        <f t="shared" si="11"/>
        <v>1890000</v>
      </c>
      <c r="I35" s="145">
        <f t="shared" si="11"/>
        <v>1860000</v>
      </c>
      <c r="J35" s="145">
        <f t="shared" si="11"/>
        <v>1650000</v>
      </c>
      <c r="K35" s="145">
        <f t="shared" si="11"/>
        <v>1590000</v>
      </c>
      <c r="L35" s="145">
        <f t="shared" si="11"/>
        <v>1540000</v>
      </c>
      <c r="M35" s="145">
        <f t="shared" si="11"/>
        <v>1390000</v>
      </c>
      <c r="N35" s="145">
        <f t="shared" si="11"/>
        <v>1340000</v>
      </c>
      <c r="O35" s="145">
        <f t="shared" si="11"/>
        <v>1290000</v>
      </c>
      <c r="P35" s="145">
        <f t="shared" si="11"/>
        <v>886340</v>
      </c>
    </row>
    <row r="36" spans="2:16" ht="25.5" customHeight="1" thickTop="1">
      <c r="B36" s="104" t="s">
        <v>50</v>
      </c>
      <c r="C36" s="146">
        <f>C25-C26</f>
        <v>1203789.24</v>
      </c>
      <c r="D36" s="146">
        <f aca="true" t="shared" si="12" ref="D36:O36">D25-D26</f>
        <v>600184</v>
      </c>
      <c r="E36" s="146">
        <v>580000</v>
      </c>
      <c r="F36" s="146">
        <f t="shared" si="12"/>
        <v>1510000</v>
      </c>
      <c r="G36" s="146">
        <f t="shared" si="12"/>
        <v>800000</v>
      </c>
      <c r="H36" s="146">
        <f t="shared" si="12"/>
        <v>1450000</v>
      </c>
      <c r="I36" s="146">
        <f t="shared" si="12"/>
        <v>1450000</v>
      </c>
      <c r="J36" s="146">
        <f t="shared" si="12"/>
        <v>1300000</v>
      </c>
      <c r="K36" s="146">
        <f t="shared" si="12"/>
        <v>1300000</v>
      </c>
      <c r="L36" s="146">
        <f t="shared" si="12"/>
        <v>1300000</v>
      </c>
      <c r="M36" s="146">
        <f t="shared" si="12"/>
        <v>1200000</v>
      </c>
      <c r="N36" s="146">
        <f t="shared" si="12"/>
        <v>1200000</v>
      </c>
      <c r="O36" s="146">
        <f t="shared" si="12"/>
        <v>1200000</v>
      </c>
      <c r="P36" s="146">
        <v>836340</v>
      </c>
    </row>
    <row r="37" spans="2:16" ht="28.5" customHeight="1">
      <c r="B37" s="82" t="s">
        <v>51</v>
      </c>
      <c r="C37" s="173">
        <v>69795</v>
      </c>
      <c r="D37" s="173">
        <v>35646</v>
      </c>
      <c r="E37" s="173">
        <v>111100</v>
      </c>
      <c r="F37" s="173">
        <v>65000</v>
      </c>
      <c r="G37" s="173">
        <v>450000</v>
      </c>
      <c r="H37" s="173">
        <v>440000</v>
      </c>
      <c r="I37" s="173">
        <v>410000</v>
      </c>
      <c r="J37" s="174">
        <v>350000</v>
      </c>
      <c r="K37" s="173">
        <v>290000</v>
      </c>
      <c r="L37" s="173">
        <v>240000</v>
      </c>
      <c r="M37" s="173">
        <v>190000</v>
      </c>
      <c r="N37" s="173">
        <v>140000</v>
      </c>
      <c r="O37" s="173">
        <v>90000</v>
      </c>
      <c r="P37" s="141">
        <v>50000</v>
      </c>
    </row>
    <row r="38" spans="2:16" ht="39" customHeight="1">
      <c r="B38" s="82" t="s">
        <v>52</v>
      </c>
      <c r="C38" s="160">
        <f>C27-C28</f>
        <v>0</v>
      </c>
      <c r="D38" s="160">
        <f aca="true" t="shared" si="13" ref="D38:P38">D27-D28</f>
        <v>0</v>
      </c>
      <c r="E38" s="160">
        <f t="shared" si="13"/>
        <v>0</v>
      </c>
      <c r="F38" s="160">
        <f t="shared" si="13"/>
        <v>0</v>
      </c>
      <c r="G38" s="160">
        <f t="shared" si="13"/>
        <v>0</v>
      </c>
      <c r="H38" s="160">
        <f t="shared" si="13"/>
        <v>0</v>
      </c>
      <c r="I38" s="160">
        <f t="shared" si="13"/>
        <v>0</v>
      </c>
      <c r="J38" s="160">
        <f t="shared" si="13"/>
        <v>0</v>
      </c>
      <c r="K38" s="160">
        <f t="shared" si="13"/>
        <v>0</v>
      </c>
      <c r="L38" s="160">
        <f t="shared" si="13"/>
        <v>0</v>
      </c>
      <c r="M38" s="160">
        <f t="shared" si="13"/>
        <v>0</v>
      </c>
      <c r="N38" s="160">
        <f t="shared" si="13"/>
        <v>0</v>
      </c>
      <c r="O38" s="160">
        <f t="shared" si="13"/>
        <v>0</v>
      </c>
      <c r="P38" s="160">
        <f t="shared" si="13"/>
        <v>0</v>
      </c>
    </row>
    <row r="39" spans="2:16" ht="21.75" customHeight="1">
      <c r="B39" s="82" t="s">
        <v>53</v>
      </c>
      <c r="C39" s="139"/>
      <c r="D39" s="139"/>
      <c r="E39" s="139"/>
      <c r="F39" s="139"/>
      <c r="G39" s="139"/>
      <c r="H39" s="139"/>
      <c r="I39" s="139"/>
      <c r="J39" s="141"/>
      <c r="K39" s="139"/>
      <c r="L39" s="139"/>
      <c r="M39" s="139"/>
      <c r="N39" s="139"/>
      <c r="O39" s="139"/>
      <c r="P39" s="141"/>
    </row>
    <row r="40" spans="2:16" ht="41.25" customHeight="1">
      <c r="B40" s="82" t="s">
        <v>54</v>
      </c>
      <c r="C40" s="160">
        <f>C33-C34</f>
        <v>0</v>
      </c>
      <c r="D40" s="160">
        <f aca="true" t="shared" si="14" ref="D40:P40">D33-D34</f>
        <v>0</v>
      </c>
      <c r="E40" s="160">
        <f t="shared" si="14"/>
        <v>0</v>
      </c>
      <c r="F40" s="160">
        <f t="shared" si="14"/>
        <v>0</v>
      </c>
      <c r="G40" s="160">
        <f t="shared" si="14"/>
        <v>0</v>
      </c>
      <c r="H40" s="160">
        <f t="shared" si="14"/>
        <v>0</v>
      </c>
      <c r="I40" s="160">
        <f t="shared" si="14"/>
        <v>0</v>
      </c>
      <c r="J40" s="160">
        <f t="shared" si="14"/>
        <v>0</v>
      </c>
      <c r="K40" s="160">
        <f t="shared" si="14"/>
        <v>0</v>
      </c>
      <c r="L40" s="160">
        <f t="shared" si="14"/>
        <v>0</v>
      </c>
      <c r="M40" s="160">
        <f t="shared" si="14"/>
        <v>0</v>
      </c>
      <c r="N40" s="160">
        <f t="shared" si="14"/>
        <v>0</v>
      </c>
      <c r="O40" s="160">
        <f t="shared" si="14"/>
        <v>0</v>
      </c>
      <c r="P40" s="160">
        <f t="shared" si="14"/>
        <v>0</v>
      </c>
    </row>
    <row r="41" spans="2:16" ht="44.25" customHeight="1" thickBot="1">
      <c r="B41" s="85" t="s">
        <v>55</v>
      </c>
      <c r="C41" s="161"/>
      <c r="D41" s="161"/>
      <c r="E41" s="161"/>
      <c r="F41" s="161"/>
      <c r="G41" s="161"/>
      <c r="H41" s="161"/>
      <c r="I41" s="161"/>
      <c r="J41" s="162"/>
      <c r="K41" s="161"/>
      <c r="L41" s="161"/>
      <c r="M41" s="161"/>
      <c r="N41" s="161"/>
      <c r="O41" s="161"/>
      <c r="P41" s="162"/>
    </row>
    <row r="42" spans="2:16" ht="23.25" customHeight="1" thickBot="1">
      <c r="B42" s="122" t="s">
        <v>83</v>
      </c>
      <c r="C42" s="123">
        <f>C35/C5*100%</f>
        <v>0.06778260980734256</v>
      </c>
      <c r="D42" s="123">
        <f aca="true" t="shared" si="15" ref="D42:P42">D35/D5*100%</f>
        <v>0.03219788235232159</v>
      </c>
      <c r="E42" s="123">
        <f t="shared" si="15"/>
        <v>0.033259425637487565</v>
      </c>
      <c r="F42" s="123">
        <f t="shared" si="15"/>
        <v>0.052501436789320136</v>
      </c>
      <c r="G42" s="123">
        <f t="shared" si="15"/>
        <v>0.05529787324180439</v>
      </c>
      <c r="H42" s="123">
        <f t="shared" si="15"/>
        <v>0.0946040972423493</v>
      </c>
      <c r="I42" s="123">
        <f t="shared" si="15"/>
        <v>0.09043027510228827</v>
      </c>
      <c r="J42" s="123">
        <f t="shared" si="15"/>
        <v>0.07791698946231633</v>
      </c>
      <c r="K42" s="123">
        <f t="shared" si="15"/>
        <v>0.07292683342093767</v>
      </c>
      <c r="L42" s="123">
        <f t="shared" si="15"/>
        <v>0.06860374363577067</v>
      </c>
      <c r="M42" s="123">
        <f t="shared" si="15"/>
        <v>0.06014143046224758</v>
      </c>
      <c r="N42" s="123">
        <f t="shared" si="15"/>
        <v>0.05631067700034759</v>
      </c>
      <c r="O42" s="123">
        <f t="shared" si="15"/>
        <v>0.05264994646979866</v>
      </c>
      <c r="P42" s="123">
        <f t="shared" si="15"/>
        <v>0.03513389157193963</v>
      </c>
    </row>
    <row r="43" spans="2:16" ht="29.25" customHeight="1" thickBot="1" thickTop="1">
      <c r="B43" s="109" t="s">
        <v>57</v>
      </c>
      <c r="C43" s="145">
        <f>C44+C46+C48+C49</f>
        <v>600184</v>
      </c>
      <c r="D43" s="145">
        <f>D44+D46+D48+D49</f>
        <v>1760000</v>
      </c>
      <c r="E43" s="145">
        <f>E44+E46+E48+E49</f>
        <v>2310080</v>
      </c>
      <c r="F43" s="145">
        <v>12036340</v>
      </c>
      <c r="G43" s="145">
        <v>11236340</v>
      </c>
      <c r="H43" s="145">
        <v>9786340</v>
      </c>
      <c r="I43" s="145">
        <v>8336340</v>
      </c>
      <c r="J43" s="145">
        <v>7036340</v>
      </c>
      <c r="K43" s="145">
        <v>5736340</v>
      </c>
      <c r="L43" s="145">
        <v>4436340</v>
      </c>
      <c r="M43" s="145">
        <v>3236340</v>
      </c>
      <c r="N43" s="145">
        <v>2036340</v>
      </c>
      <c r="O43" s="145">
        <v>836340</v>
      </c>
      <c r="P43" s="145">
        <f>P44+P46+P48+P49</f>
        <v>0</v>
      </c>
    </row>
    <row r="44" spans="2:16" ht="19.5" customHeight="1" thickTop="1">
      <c r="B44" s="104" t="s">
        <v>58</v>
      </c>
      <c r="C44" s="163">
        <v>0</v>
      </c>
      <c r="D44" s="163"/>
      <c r="E44" s="163"/>
      <c r="F44" s="163"/>
      <c r="G44" s="163"/>
      <c r="H44" s="163"/>
      <c r="I44" s="163"/>
      <c r="J44" s="164"/>
      <c r="K44" s="163"/>
      <c r="L44" s="163"/>
      <c r="M44" s="163"/>
      <c r="N44" s="163"/>
      <c r="O44" s="163"/>
      <c r="P44" s="164"/>
    </row>
    <row r="45" spans="2:16" ht="33" customHeight="1">
      <c r="B45" s="82" t="s">
        <v>59</v>
      </c>
      <c r="C45" s="165">
        <v>0</v>
      </c>
      <c r="D45" s="165"/>
      <c r="E45" s="165"/>
      <c r="F45" s="165"/>
      <c r="G45" s="165"/>
      <c r="H45" s="165"/>
      <c r="I45" s="165"/>
      <c r="J45" s="166"/>
      <c r="K45" s="165"/>
      <c r="L45" s="165"/>
      <c r="M45" s="165"/>
      <c r="N45" s="165"/>
      <c r="O45" s="165"/>
      <c r="P45" s="166"/>
    </row>
    <row r="46" spans="2:16" ht="21" customHeight="1">
      <c r="B46" s="82" t="s">
        <v>60</v>
      </c>
      <c r="C46" s="165">
        <v>600184</v>
      </c>
      <c r="D46" s="165">
        <v>1760000</v>
      </c>
      <c r="E46" s="165">
        <v>2310080</v>
      </c>
      <c r="F46" s="165">
        <v>12036340</v>
      </c>
      <c r="G46" s="165">
        <f>F46-G25</f>
        <v>11236340</v>
      </c>
      <c r="H46" s="165">
        <f>G46-H25</f>
        <v>9786340</v>
      </c>
      <c r="I46" s="165">
        <f>H46-I25</f>
        <v>8336340</v>
      </c>
      <c r="J46" s="165">
        <f aca="true" t="shared" si="16" ref="J46:O46">I46-J25</f>
        <v>7036340</v>
      </c>
      <c r="K46" s="165">
        <f t="shared" si="16"/>
        <v>5736340</v>
      </c>
      <c r="L46" s="165">
        <f t="shared" si="16"/>
        <v>4436340</v>
      </c>
      <c r="M46" s="165">
        <f t="shared" si="16"/>
        <v>3236340</v>
      </c>
      <c r="N46" s="165">
        <f t="shared" si="16"/>
        <v>2036340</v>
      </c>
      <c r="O46" s="165">
        <f t="shared" si="16"/>
        <v>836340</v>
      </c>
      <c r="P46" s="166"/>
    </row>
    <row r="47" spans="2:16" ht="37.5" customHeight="1">
      <c r="B47" s="82" t="s">
        <v>61</v>
      </c>
      <c r="C47" s="165">
        <v>0</v>
      </c>
      <c r="D47" s="165"/>
      <c r="E47" s="165"/>
      <c r="F47" s="165"/>
      <c r="G47" s="165"/>
      <c r="H47" s="165"/>
      <c r="I47" s="165"/>
      <c r="J47" s="166"/>
      <c r="K47" s="165"/>
      <c r="L47" s="165"/>
      <c r="M47" s="165"/>
      <c r="N47" s="165"/>
      <c r="O47" s="165"/>
      <c r="P47" s="166"/>
    </row>
    <row r="48" spans="2:16" ht="18.75" customHeight="1">
      <c r="B48" s="82" t="s">
        <v>62</v>
      </c>
      <c r="C48" s="167">
        <v>0</v>
      </c>
      <c r="D48" s="167"/>
      <c r="E48" s="167"/>
      <c r="F48" s="167"/>
      <c r="G48" s="167"/>
      <c r="H48" s="167"/>
      <c r="I48" s="167"/>
      <c r="J48" s="168"/>
      <c r="K48" s="167"/>
      <c r="L48" s="167"/>
      <c r="M48" s="167"/>
      <c r="N48" s="167"/>
      <c r="O48" s="167"/>
      <c r="P48" s="168"/>
    </row>
    <row r="49" spans="2:16" ht="19.5" customHeight="1" thickBot="1">
      <c r="B49" s="85" t="s">
        <v>63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</row>
    <row r="50" spans="2:16" ht="20.25" customHeight="1" thickBot="1">
      <c r="B50" s="87" t="s">
        <v>82</v>
      </c>
      <c r="C50" s="74">
        <f>C43/C5*100%</f>
        <v>0.03194295014565357</v>
      </c>
      <c r="D50" s="74">
        <f aca="true" t="shared" si="17" ref="D50:P50">D43/D5*100%</f>
        <v>0.0891248807701524</v>
      </c>
      <c r="E50" s="74">
        <f t="shared" si="17"/>
        <v>0.11117339600151536</v>
      </c>
      <c r="F50" s="74">
        <f t="shared" si="17"/>
        <v>0.40122231345064474</v>
      </c>
      <c r="G50" s="74">
        <f t="shared" si="17"/>
        <v>0.4970765640174531</v>
      </c>
      <c r="H50" s="74">
        <f t="shared" si="17"/>
        <v>0.48985601111465227</v>
      </c>
      <c r="I50" s="74">
        <f t="shared" si="17"/>
        <v>0.4052997416915106</v>
      </c>
      <c r="J50" s="74">
        <f t="shared" si="17"/>
        <v>0.33227298765653024</v>
      </c>
      <c r="K50" s="74">
        <f t="shared" si="17"/>
        <v>0.26310258592821484</v>
      </c>
      <c r="L50" s="74">
        <f t="shared" si="17"/>
        <v>0.19762956626046418</v>
      </c>
      <c r="M50" s="74">
        <f t="shared" si="17"/>
        <v>0.14002742234689952</v>
      </c>
      <c r="N50" s="74">
        <f t="shared" si="17"/>
        <v>0.08557289850961777</v>
      </c>
      <c r="O50" s="74">
        <f t="shared" si="17"/>
        <v>0.03413430715546621</v>
      </c>
      <c r="P50" s="74">
        <f t="shared" si="17"/>
        <v>0</v>
      </c>
    </row>
    <row r="51" spans="2:16" ht="40.5" customHeight="1" thickBot="1">
      <c r="B51" s="87" t="s">
        <v>65</v>
      </c>
      <c r="C51" s="170" t="s">
        <v>66</v>
      </c>
      <c r="D51" s="170" t="s">
        <v>66</v>
      </c>
      <c r="E51" s="170" t="s">
        <v>66</v>
      </c>
      <c r="F51" s="74">
        <v>0.1174</v>
      </c>
      <c r="G51" s="74">
        <v>0.0777</v>
      </c>
      <c r="H51" s="74">
        <v>0.106</v>
      </c>
      <c r="I51" s="74">
        <v>0.1097</v>
      </c>
      <c r="J51" s="94">
        <v>0.1411</v>
      </c>
      <c r="K51" s="74">
        <v>0.1218</v>
      </c>
      <c r="L51" s="74">
        <v>0.1279</v>
      </c>
      <c r="M51" s="74">
        <v>0.135</v>
      </c>
      <c r="N51" s="74">
        <v>0.1395</v>
      </c>
      <c r="O51" s="74">
        <v>0.1421</v>
      </c>
      <c r="P51" s="94">
        <v>0.1445</v>
      </c>
    </row>
    <row r="52" spans="2:16" ht="44.25" customHeight="1" thickBot="1">
      <c r="B52" s="96" t="s">
        <v>67</v>
      </c>
      <c r="C52" s="171" t="s">
        <v>66</v>
      </c>
      <c r="D52" s="171" t="s">
        <v>66</v>
      </c>
      <c r="E52" s="171" t="s">
        <v>66</v>
      </c>
      <c r="F52" s="183" t="s">
        <v>92</v>
      </c>
      <c r="G52" s="183" t="s">
        <v>92</v>
      </c>
      <c r="H52" s="183" t="s">
        <v>92</v>
      </c>
      <c r="I52" s="183" t="s">
        <v>92</v>
      </c>
      <c r="J52" s="183" t="s">
        <v>92</v>
      </c>
      <c r="K52" s="183" t="s">
        <v>92</v>
      </c>
      <c r="L52" s="183" t="s">
        <v>92</v>
      </c>
      <c r="M52" s="183" t="s">
        <v>92</v>
      </c>
      <c r="N52" s="183" t="s">
        <v>92</v>
      </c>
      <c r="O52" s="183" t="s">
        <v>92</v>
      </c>
      <c r="P52" s="183" t="s">
        <v>92</v>
      </c>
    </row>
    <row r="53" ht="13.5" thickTop="1"/>
    <row r="55" spans="5:16" ht="12.75">
      <c r="E55" s="172">
        <f>E43*4%</f>
        <v>92403.2</v>
      </c>
      <c r="F55" s="172">
        <f>F43*4%</f>
        <v>481453.60000000003</v>
      </c>
      <c r="G55" s="172">
        <f aca="true" t="shared" si="18" ref="G55:P55">G43*4%</f>
        <v>449453.60000000003</v>
      </c>
      <c r="H55" s="172">
        <f t="shared" si="18"/>
        <v>391453.60000000003</v>
      </c>
      <c r="I55" s="172">
        <f t="shared" si="18"/>
        <v>333453.60000000003</v>
      </c>
      <c r="J55" s="172">
        <f t="shared" si="18"/>
        <v>281453.60000000003</v>
      </c>
      <c r="K55" s="172">
        <f t="shared" si="18"/>
        <v>229453.6</v>
      </c>
      <c r="L55" s="172">
        <f t="shared" si="18"/>
        <v>177453.6</v>
      </c>
      <c r="M55" s="172">
        <f t="shared" si="18"/>
        <v>129453.6</v>
      </c>
      <c r="N55" s="172">
        <f t="shared" si="18"/>
        <v>81453.6</v>
      </c>
      <c r="O55" s="172">
        <f t="shared" si="18"/>
        <v>33453.6</v>
      </c>
      <c r="P55" s="172">
        <f t="shared" si="18"/>
        <v>0</v>
      </c>
    </row>
  </sheetData>
  <sheetProtection selectLockedCells="1" selectUnlockedCells="1"/>
  <mergeCells count="1">
    <mergeCell ref="B2:J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190" t="s">
        <v>77</v>
      </c>
      <c r="C2" s="190"/>
      <c r="D2" s="190"/>
      <c r="E2" s="190"/>
      <c r="F2" s="190"/>
      <c r="G2" s="190"/>
      <c r="H2" s="190"/>
      <c r="I2" s="190"/>
      <c r="J2" s="190"/>
      <c r="K2" s="190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JA</cp:lastModifiedBy>
  <cp:lastPrinted>2011-04-12T08:02:45Z</cp:lastPrinted>
  <dcterms:created xsi:type="dcterms:W3CDTF">2010-10-09T21:31:08Z</dcterms:created>
  <dcterms:modified xsi:type="dcterms:W3CDTF">2011-04-15T07:46:27Z</dcterms:modified>
  <cp:category/>
  <cp:version/>
  <cp:contentType/>
  <cp:contentStatus/>
</cp:coreProperties>
</file>