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.wydat.Ipółrocze" sheetId="1" r:id="rId1"/>
  </sheets>
  <definedNames/>
  <calcPr fullCalcOnLoad="1"/>
</workbook>
</file>

<file path=xl/sharedStrings.xml><?xml version="1.0" encoding="utf-8"?>
<sst xmlns="http://schemas.openxmlformats.org/spreadsheetml/2006/main" count="487" uniqueCount="178">
  <si>
    <t>Dz.</t>
  </si>
  <si>
    <t>Rozdz.</t>
  </si>
  <si>
    <t>Wykonanie</t>
  </si>
  <si>
    <t>%</t>
  </si>
  <si>
    <t>ROLNICTWO I ŁOWIECTWO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</si>
  <si>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</si>
  <si>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</si>
  <si>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</si>
  <si>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</si>
  <si>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</si>
  <si>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</si>
  <si>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NACZ.ORG.WŁADZY PAŃSTW.</t>
  </si>
  <si>
    <t>OŚWIATA I WYCHOWANIE</t>
  </si>
  <si>
    <t>Szkoły podstawowe</t>
  </si>
  <si>
    <t>Pozostała działalność</t>
  </si>
  <si>
    <t>OCHRONA ZDROWIA</t>
  </si>
  <si>
    <t>Przeciwdziałanie alkoholizmowi</t>
  </si>
  <si>
    <t>OPIEKA SPOŁECZNA</t>
  </si>
  <si>
    <t>Składki na ubezpieczenie zdrowotne</t>
  </si>
  <si>
    <t>Dodatki mieszkaniowe</t>
  </si>
  <si>
    <t>Ośrodki pomocy społecznej</t>
  </si>
  <si>
    <t>EDUKACYJNA OPIEKA WYCHOWAWCZA</t>
  </si>
  <si>
    <t xml:space="preserve">                          Nazwa</t>
  </si>
  <si>
    <t>Infrastruktura wodociągowa i sanitarna</t>
  </si>
  <si>
    <t>Wydatki inwestycyjne</t>
  </si>
  <si>
    <t>Izby rolnicze</t>
  </si>
  <si>
    <t>Różne opłaty i składki</t>
  </si>
  <si>
    <t>Zakup usług remontowych</t>
  </si>
  <si>
    <t>TURYSTYKA</t>
  </si>
  <si>
    <t>Wynagrodzenia agencyjno-prowizyjne</t>
  </si>
  <si>
    <t>Zakup pozostałych usług</t>
  </si>
  <si>
    <t>Różne jednostki obsługi gosp. mieszk. i kom.</t>
  </si>
  <si>
    <t>Zakup energii</t>
  </si>
  <si>
    <t>DZIAŁALNOŚĆ USŁUGOWA</t>
  </si>
  <si>
    <t>Plany zagospodarowania przestrzennego</t>
  </si>
  <si>
    <t>Wynagrodzenia osobowe</t>
  </si>
  <si>
    <t>Dodatkowe wynagrodzenie roczne</t>
  </si>
  <si>
    <t>Składki na ubezpieczenia społeczne</t>
  </si>
  <si>
    <t>Składki na Fundusz Pracy</t>
  </si>
  <si>
    <t>Rada gminy</t>
  </si>
  <si>
    <t>Różne wydatki na rzecz osób fizycznych</t>
  </si>
  <si>
    <t>Zakup materiałów i wyposażenia</t>
  </si>
  <si>
    <t>Urząd gminy</t>
  </si>
  <si>
    <t>Wynagrodzenia osobowe pracowników</t>
  </si>
  <si>
    <t>Dodatkowe wynagrodzenia roczne</t>
  </si>
  <si>
    <t>Podróże służbowe krajowe</t>
  </si>
  <si>
    <t>Odpisy na ZFŚS</t>
  </si>
  <si>
    <t>Podatek od towarów i usług</t>
  </si>
  <si>
    <t>Urzędy naczelnych organów władzy państwowej</t>
  </si>
  <si>
    <t xml:space="preserve">BEZPIECZEŃSTWO PUBLICZNE I </t>
  </si>
  <si>
    <t>OCHRONA PRZECIWPOŻAROWA</t>
  </si>
  <si>
    <t>Ochotnicze straże pożarne</t>
  </si>
  <si>
    <t>Nagrody i wyd. osob. nie zalicz. do wynagrodzeń</t>
  </si>
  <si>
    <t>Zakup pomocy dydaktycznych</t>
  </si>
  <si>
    <t>Odpisy ZFŚS</t>
  </si>
  <si>
    <t>Świadczenia społeczne</t>
  </si>
  <si>
    <t>Gimnazja</t>
  </si>
  <si>
    <t>Nagrody i wyd. osob. nie zalicz. do wynagrodzeń.</t>
  </si>
  <si>
    <t>Dowożenie uczniów</t>
  </si>
  <si>
    <t>Zespoły ekonomiczno-administracyjne szkół</t>
  </si>
  <si>
    <t>Zakup środków żywności</t>
  </si>
  <si>
    <t>Zasiłki i pomoc w naturze oraz skł. ubezp. społecz.</t>
  </si>
  <si>
    <t>Oświetlenie ulic, placów i dróg</t>
  </si>
  <si>
    <t>KULTURA I OCHRONA DZIEDZICTWA NARODOWEGO</t>
  </si>
  <si>
    <t>Domy i ośrodki kultury, świetlice i kluby</t>
  </si>
  <si>
    <t>Dotacja podmiotowa z budżetu dla instytucji kult.</t>
  </si>
  <si>
    <t>Biblioteki</t>
  </si>
  <si>
    <t>KULTURA FIZYCZNA I SPORT</t>
  </si>
  <si>
    <t>WYDATKI  OGÓŁEM</t>
  </si>
  <si>
    <t>GOSPODARKA KOM. I OCHR.ŚROD.</t>
  </si>
  <si>
    <t>010</t>
  </si>
  <si>
    <t>01010</t>
  </si>
  <si>
    <t>01030</t>
  </si>
  <si>
    <t>Wpłaty gmin na rzecz izb rolniczych</t>
  </si>
  <si>
    <t>OBSŁUGA DŁUGU PUBLICZNEGO</t>
  </si>
  <si>
    <t>Nagrody i wyd. osob.nie zalicz.do wynagrodzeń</t>
  </si>
  <si>
    <t>Dokształcanie i doskonalenie</t>
  </si>
  <si>
    <t>Domy pomocy społecznej</t>
  </si>
  <si>
    <t>Sporządziła: Krystyna Witkowska</t>
  </si>
  <si>
    <t xml:space="preserve">§ </t>
  </si>
  <si>
    <t xml:space="preserve">Plan </t>
  </si>
  <si>
    <t>Obrona cywilna</t>
  </si>
  <si>
    <t>RÓŻNE ROZLICZENIA</t>
  </si>
  <si>
    <t>Rezerwa ogólna</t>
  </si>
  <si>
    <t xml:space="preserve">Przedszkola </t>
  </si>
  <si>
    <t>Stypendia dla uczniów</t>
  </si>
  <si>
    <t>Wpłaty na PFRON</t>
  </si>
  <si>
    <t>Wybory Prezydenta RP</t>
  </si>
  <si>
    <t>Dotacja celowa na finans.zad.zlec.do realiz.stowarzysz.</t>
  </si>
  <si>
    <t>Wydatki na zakupy inwestycyjne j.b.</t>
  </si>
  <si>
    <t>Wynagrodzenia bezosobowe</t>
  </si>
  <si>
    <t>Odsetki od krajowych kredytów i pożyczek</t>
  </si>
  <si>
    <t>Obsługa papierów wartościowych, kredytów i pożyczek j.s.t.</t>
  </si>
  <si>
    <t>Rezerwy ogólne i celowe</t>
  </si>
  <si>
    <t>Opłaty za usługi internetowe</t>
  </si>
  <si>
    <t>Zakup produktów żywnościowych</t>
  </si>
  <si>
    <t>Pozostała działność</t>
  </si>
  <si>
    <t>Świadczenia rodzinne oraz skł.ubezp.em.i rentowe</t>
  </si>
  <si>
    <t>Usługi opieki specjalist. usługi opiekuńcze</t>
  </si>
  <si>
    <t>Pomoc materialna dla uczniów</t>
  </si>
  <si>
    <t>z tego:</t>
  </si>
  <si>
    <t xml:space="preserve">                                       1. wydatki bieżące</t>
  </si>
  <si>
    <t xml:space="preserve">                                       2. wydatki majątkowe</t>
  </si>
  <si>
    <t>WYKONANIE  WYDATKÓW BUDŻETU GMINY</t>
  </si>
  <si>
    <t>01095</t>
  </si>
  <si>
    <t>Zakup usług zdrowotnych</t>
  </si>
  <si>
    <t>Szkolenia pracowników</t>
  </si>
  <si>
    <t>Promocja jednostek samorządu terytorialnego</t>
  </si>
  <si>
    <t>Dotacje celowe przekazane na zad.realiz.na podst.poroz.</t>
  </si>
  <si>
    <t>Przeciwdziałanie narokmanii</t>
  </si>
  <si>
    <t>Gospodarka odpadami</t>
  </si>
  <si>
    <t>Utrzymanie zieleni w miastach i gminach</t>
  </si>
  <si>
    <t>Schroniska dla zwierząt</t>
  </si>
  <si>
    <t>Zadania w zakresie kultury fiz.i sportu</t>
  </si>
  <si>
    <t>Cmentarze</t>
  </si>
  <si>
    <t>Nagrody i wyd.osob.nie zalicz.do wynagrodzeń</t>
  </si>
  <si>
    <t>Zarządzanie kryzysowe</t>
  </si>
  <si>
    <t>Gospodarka ściekowa i ochona wód</t>
  </si>
  <si>
    <t>Obiekty sportowe</t>
  </si>
  <si>
    <t>WYTWARZ. I  ZAOPATR. W ENERG.I WOD.</t>
  </si>
  <si>
    <t>Oddziały przedszkolne w szkołach podstawowych</t>
  </si>
  <si>
    <t>Opłaty z tyt. telefonii komórkowej</t>
  </si>
  <si>
    <t>Dotacje przedmiotwe dla zakł.budżet.</t>
  </si>
  <si>
    <t>POZOST.ZAD.W ZAKR.POLIT.SPOŁECZ.</t>
  </si>
  <si>
    <t>Zakup materiałow i wyposażenia</t>
  </si>
  <si>
    <t>Dotacja przedmiotowa z budż. dla zakł. budżet.</t>
  </si>
  <si>
    <t>Pozostala dzialalność</t>
  </si>
  <si>
    <t xml:space="preserve"> </t>
  </si>
  <si>
    <t>Muzea</t>
  </si>
  <si>
    <t>Ośrodki informacji turystycznej</t>
  </si>
  <si>
    <t>Zasiłki stałe</t>
  </si>
  <si>
    <t>Składki na ubezpeczenia społeczne</t>
  </si>
  <si>
    <t>Składki na FP</t>
  </si>
  <si>
    <t>40001</t>
  </si>
  <si>
    <t>Dostarczanie ciepła</t>
  </si>
  <si>
    <t xml:space="preserve">Inne formy pomocy dla uczniów </t>
  </si>
  <si>
    <t>Dotacje cel.z budż.na inwest.przek.dla zakł.budżet.</t>
  </si>
  <si>
    <t>Dotacje cel.przek.gminie na zad.real.na podst.poroz.</t>
  </si>
  <si>
    <t xml:space="preserve">Informacje dodatkowe </t>
  </si>
  <si>
    <t xml:space="preserve">                         - wynagrodzenia </t>
  </si>
  <si>
    <t xml:space="preserve">                         - pochodne od wynagrodzeń</t>
  </si>
  <si>
    <t xml:space="preserve">                         - dotacje </t>
  </si>
  <si>
    <t>Wpłaty na państwowy fundusz celowy</t>
  </si>
  <si>
    <t>Dot.cel.z budżetu przek.dla zakł.budż. na inwest</t>
  </si>
  <si>
    <t>Usuwanie skutków klęsk żywiołowych</t>
  </si>
  <si>
    <t>Składki  na ubezpieczenia społeczne</t>
  </si>
  <si>
    <t>Opłaty z tyt .telefonii komórkowej</t>
  </si>
  <si>
    <t>Opłaty z tyt. usług telefonii stacjonarnej</t>
  </si>
  <si>
    <t>Ośrodki wsprarcia</t>
  </si>
  <si>
    <t>Wspieranie rodziny</t>
  </si>
  <si>
    <t>Podatek od nieruchomości</t>
  </si>
  <si>
    <t>Zakupy inwestycyjne j.b.</t>
  </si>
  <si>
    <t>Zakup usłu remontowych</t>
  </si>
  <si>
    <t>Zadania w zakresie przemocy w rodzinie</t>
  </si>
  <si>
    <t>Wydatki na zakup i objęcie akcji, wniesienie wkładów do spółek prawa handlowego</t>
  </si>
  <si>
    <t>Nagrody i wydaki nie zalicz. do wynagrodz.</t>
  </si>
  <si>
    <t>Rózne wydatki na rzecz osób fizycznych</t>
  </si>
  <si>
    <t>Dotacje celowe dla org.pożytku publicz.</t>
  </si>
  <si>
    <t>Komendy Powiatowe Policji</t>
  </si>
  <si>
    <t>Opłaty z tyt.usł.telekom.</t>
  </si>
  <si>
    <t xml:space="preserve">Opłaty z tyt.usług telekomunikac. </t>
  </si>
  <si>
    <t>Zakup usług przez jst od innych jst</t>
  </si>
  <si>
    <t>Stołówki szkolne i przedszkolne</t>
  </si>
  <si>
    <t>Realizacja zadań wymag.stosowania specj.orgaizacji nauki w przedszkolach, o.przedszk.</t>
  </si>
  <si>
    <t>Realizacja zadań wymag.stosowania specj.orgaizacji nauki w szkołach podst., gimnazjach</t>
  </si>
  <si>
    <t>Oplaty z tyt. usług telekomunikac.</t>
  </si>
  <si>
    <t>Opłaty z tyt. telekomunikac.</t>
  </si>
  <si>
    <t>Dopłaty w spółkach prawa handlowego</t>
  </si>
  <si>
    <t xml:space="preserve">za  I pólrocze    2016 roku </t>
  </si>
  <si>
    <t>Opłaty za administr. i czynsze za budynki i lokale</t>
  </si>
  <si>
    <t>Wydatki na zakupy inwestycyjne</t>
  </si>
  <si>
    <t>Podróże służbowe zagraniczne</t>
  </si>
  <si>
    <t>Rózne opłaty i składki</t>
  </si>
  <si>
    <t>Wydaki na zakupy inwestycyjne</t>
  </si>
  <si>
    <t>Rodziny zastępcze</t>
  </si>
  <si>
    <t>Świadczenia wychowawcze</t>
  </si>
  <si>
    <t>Zwrot dotacji oraz płatności</t>
  </si>
  <si>
    <t>Piecki, dnia 03 sierpnia    2016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</si>
</sst>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"/>
    <numFmt numFmtId="175" formatCode="#,##0\ _z_ł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\ _z_ł_-;\-* #,##0.0\ _z_ł_-;_-* &quot;-&quot;?\ _z_ł_-;_-@_-"/>
    <numFmt numFmtId="179" formatCode="0.0%"/>
    <numFmt numFmtId="180" formatCode="[$-415]d\ mmmm\ yyyy"/>
  </numFmts>
  <fonts count="75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3"/>
      <name val="Arial CE"/>
      <family val="0"/>
    </font>
    <font>
      <b/>
      <sz val="11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i/>
      <sz val="10.7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.75"/>
      <color indexed="10"/>
      <name val="Times New Roman"/>
      <family val="1"/>
    </font>
    <font>
      <b/>
      <i/>
      <sz val="10"/>
      <color indexed="56"/>
      <name val="Arial CE"/>
      <family val="0"/>
    </font>
    <font>
      <i/>
      <sz val="10"/>
      <color indexed="56"/>
      <name val="Arial CE"/>
      <family val="0"/>
    </font>
    <font>
      <i/>
      <sz val="9"/>
      <color indexed="56"/>
      <name val="Arial CE"/>
      <family val="0"/>
    </font>
    <font>
      <i/>
      <sz val="10.75"/>
      <color indexed="56"/>
      <name val="Times New Roman"/>
      <family val="1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75"/>
      <color rgb="FFFF0000"/>
      <name val="Times New Roman"/>
      <family val="1"/>
    </font>
    <font>
      <b/>
      <i/>
      <sz val="10"/>
      <color rgb="FF002060"/>
      <name val="Arial CE"/>
      <family val="0"/>
    </font>
    <font>
      <i/>
      <sz val="10"/>
      <color rgb="FF002060"/>
      <name val="Arial CE"/>
      <family val="0"/>
    </font>
    <font>
      <i/>
      <sz val="9"/>
      <color rgb="FF002060"/>
      <name val="Arial CE"/>
      <family val="0"/>
    </font>
    <font>
      <i/>
      <sz val="10.75"/>
      <color rgb="FF002060"/>
      <name val="Times New Roman"/>
      <family val="1"/>
    </font>
    <font>
      <i/>
      <sz val="10"/>
      <color theme="3"/>
      <name val="Arial CE"/>
      <family val="0"/>
    </font>
    <font>
      <i/>
      <sz val="9"/>
      <color theme="3"/>
      <name val="Arial CE"/>
      <family val="0"/>
    </font>
    <font>
      <sz val="11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1" fontId="5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9" fontId="5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169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6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1" fontId="8" fillId="0" borderId="14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41" fontId="8" fillId="0" borderId="11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41" fontId="8" fillId="0" borderId="18" xfId="0" applyNumberFormat="1" applyFont="1" applyBorder="1" applyAlignment="1">
      <alignment horizontal="center" vertical="center" wrapText="1"/>
    </xf>
    <xf numFmtId="41" fontId="5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5" fillId="0" borderId="20" xfId="0" applyFont="1" applyBorder="1" applyAlignment="1">
      <alignment horizontal="left" vertical="top" wrapText="1"/>
    </xf>
    <xf numFmtId="169" fontId="8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1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1" fontId="8" fillId="0" borderId="23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1" fontId="11" fillId="10" borderId="24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justify" vertical="top" wrapText="1"/>
    </xf>
    <xf numFmtId="41" fontId="8" fillId="33" borderId="28" xfId="0" applyNumberFormat="1" applyFont="1" applyFill="1" applyBorder="1" applyAlignment="1">
      <alignment horizontal="center" vertical="center" wrapText="1"/>
    </xf>
    <xf numFmtId="169" fontId="8" fillId="33" borderId="29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justify" vertical="top" wrapText="1"/>
    </xf>
    <xf numFmtId="41" fontId="8" fillId="33" borderId="28" xfId="0" applyNumberFormat="1" applyFont="1" applyFill="1" applyBorder="1" applyAlignment="1">
      <alignment horizontal="center" vertical="center" wrapText="1"/>
    </xf>
    <xf numFmtId="169" fontId="8" fillId="33" borderId="29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justify" vertical="top" wrapText="1"/>
    </xf>
    <xf numFmtId="41" fontId="8" fillId="33" borderId="32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justify" vertical="top" wrapText="1"/>
    </xf>
    <xf numFmtId="41" fontId="8" fillId="33" borderId="29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41" fontId="8" fillId="33" borderId="11" xfId="0" applyNumberFormat="1" applyFont="1" applyFill="1" applyBorder="1" applyAlignment="1">
      <alignment horizontal="center" vertical="center" wrapText="1"/>
    </xf>
    <xf numFmtId="169" fontId="8" fillId="33" borderId="11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169" fontId="5" fillId="33" borderId="29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justify" vertical="top" wrapText="1"/>
    </xf>
    <xf numFmtId="0" fontId="8" fillId="33" borderId="29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top" wrapText="1"/>
    </xf>
    <xf numFmtId="0" fontId="65" fillId="0" borderId="0" xfId="0" applyFont="1" applyAlignment="1">
      <alignment/>
    </xf>
    <xf numFmtId="41" fontId="65" fillId="0" borderId="0" xfId="0" applyNumberFormat="1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1" fontId="11" fillId="0" borderId="13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 vertical="center"/>
    </xf>
    <xf numFmtId="169" fontId="20" fillId="0" borderId="13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/>
    </xf>
    <xf numFmtId="41" fontId="11" fillId="0" borderId="12" xfId="0" applyNumberFormat="1" applyFont="1" applyBorder="1" applyAlignment="1">
      <alignment horizontal="right" vertical="center"/>
    </xf>
    <xf numFmtId="41" fontId="11" fillId="0" borderId="17" xfId="0" applyNumberFormat="1" applyFont="1" applyBorder="1" applyAlignment="1">
      <alignment horizontal="right" vertical="center"/>
    </xf>
    <xf numFmtId="169" fontId="20" fillId="0" borderId="12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41" fontId="68" fillId="0" borderId="0" xfId="0" applyNumberFormat="1" applyFont="1" applyAlignment="1">
      <alignment horizontal="center" vertical="center"/>
    </xf>
    <xf numFmtId="41" fontId="69" fillId="0" borderId="0" xfId="0" applyNumberFormat="1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 horizontal="center" vertical="center"/>
    </xf>
    <xf numFmtId="169" fontId="5" fillId="33" borderId="29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/>
    </xf>
    <xf numFmtId="3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5" fillId="0" borderId="23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169" fontId="5" fillId="0" borderId="29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/>
    </xf>
    <xf numFmtId="169" fontId="8" fillId="1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1" fontId="8" fillId="33" borderId="34" xfId="0" applyNumberFormat="1" applyFont="1" applyFill="1" applyBorder="1" applyAlignment="1">
      <alignment horizontal="center" vertical="center" wrapText="1"/>
    </xf>
    <xf numFmtId="41" fontId="8" fillId="33" borderId="35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9" fontId="8" fillId="33" borderId="41" xfId="0" applyNumberFormat="1" applyFont="1" applyFill="1" applyBorder="1" applyAlignment="1">
      <alignment horizontal="center" vertical="center"/>
    </xf>
    <xf numFmtId="169" fontId="8" fillId="33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0"/>
  <sheetViews>
    <sheetView tabSelected="1" zoomScaleSheetLayoutView="100" zoomScalePageLayoutView="0" workbookViewId="0" topLeftCell="A417">
      <selection activeCell="A430" sqref="A430:A438"/>
    </sheetView>
  </sheetViews>
  <sheetFormatPr defaultColWidth="9.00390625" defaultRowHeight="12.75"/>
  <cols>
    <col min="1" max="1" width="5.00390625" style="2" customWidth="1"/>
    <col min="2" max="2" width="7.00390625" style="2" customWidth="1"/>
    <col min="3" max="3" width="5.625" style="2" customWidth="1"/>
    <col min="4" max="4" width="45.375" style="0" customWidth="1"/>
    <col min="5" max="5" width="14.625" style="2" customWidth="1"/>
    <col min="6" max="6" width="12.875" style="2" customWidth="1"/>
    <col min="7" max="7" width="6.375" style="31" customWidth="1"/>
    <col min="9" max="10" width="10.125" style="0" bestFit="1" customWidth="1"/>
    <col min="12" max="12" width="10.125" style="0" bestFit="1" customWidth="1"/>
    <col min="14" max="14" width="10.125" style="0" bestFit="1" customWidth="1"/>
  </cols>
  <sheetData>
    <row r="1" spans="6:7" ht="18" customHeight="1">
      <c r="F1" s="30"/>
      <c r="G1" s="33"/>
    </row>
    <row r="2" spans="1:7" s="11" customFormat="1" ht="19.5" customHeight="1">
      <c r="A2" s="10"/>
      <c r="B2" s="22"/>
      <c r="C2" s="22"/>
      <c r="D2" s="55" t="s">
        <v>103</v>
      </c>
      <c r="E2" s="4"/>
      <c r="G2" s="34"/>
    </row>
    <row r="3" spans="1:7" s="11" customFormat="1" ht="19.5" customHeight="1">
      <c r="A3" s="3"/>
      <c r="B3" s="22"/>
      <c r="C3" s="22"/>
      <c r="D3" s="1" t="s">
        <v>168</v>
      </c>
      <c r="E3" s="4"/>
      <c r="G3" s="33"/>
    </row>
    <row r="4" spans="1:7" s="11" customFormat="1" ht="15.75" customHeight="1">
      <c r="A4" s="3"/>
      <c r="B4" s="22"/>
      <c r="C4" s="22"/>
      <c r="D4" s="1"/>
      <c r="E4" s="4"/>
      <c r="G4" s="33"/>
    </row>
    <row r="5" spans="1:7" ht="14.25" customHeight="1">
      <c r="A5" s="3"/>
      <c r="B5" s="23"/>
      <c r="C5" s="23"/>
      <c r="D5" s="1"/>
      <c r="E5" s="4"/>
      <c r="F5"/>
      <c r="G5" s="35"/>
    </row>
    <row r="6" spans="1:7" ht="41.25" customHeight="1">
      <c r="A6" s="133" t="s">
        <v>0</v>
      </c>
      <c r="B6" s="133" t="s">
        <v>1</v>
      </c>
      <c r="C6" s="133" t="s">
        <v>79</v>
      </c>
      <c r="D6" s="134" t="s">
        <v>22</v>
      </c>
      <c r="E6" s="133" t="s">
        <v>80</v>
      </c>
      <c r="F6" s="135" t="s">
        <v>2</v>
      </c>
      <c r="G6" s="136" t="s">
        <v>3</v>
      </c>
    </row>
    <row r="7" spans="1:7" s="7" customFormat="1" ht="24.75" customHeight="1">
      <c r="A7" s="137" t="s">
        <v>70</v>
      </c>
      <c r="B7" s="138"/>
      <c r="C7" s="138"/>
      <c r="D7" s="139" t="s">
        <v>4</v>
      </c>
      <c r="E7" s="140">
        <f>E8+E13+E15</f>
        <v>398671</v>
      </c>
      <c r="F7" s="140">
        <f>F8+F13+F15</f>
        <v>308337</v>
      </c>
      <c r="G7" s="141">
        <f>F7/E7*10000%</f>
        <v>77.34121619079392</v>
      </c>
    </row>
    <row r="8" spans="1:7" s="7" customFormat="1" ht="18" customHeight="1">
      <c r="A8" s="210"/>
      <c r="B8" s="61" t="s">
        <v>71</v>
      </c>
      <c r="C8" s="19"/>
      <c r="D8" s="16" t="s">
        <v>23</v>
      </c>
      <c r="E8" s="71">
        <f>SUM(E9:E12)</f>
        <v>100000</v>
      </c>
      <c r="F8" s="67">
        <f>SUM(F9:F12)</f>
        <v>17815</v>
      </c>
      <c r="G8" s="37">
        <f aca="true" t="shared" si="0" ref="G8:G109">F8/E8*10000%</f>
        <v>17.815</v>
      </c>
    </row>
    <row r="9" spans="1:7" s="7" customFormat="1" ht="18" customHeight="1">
      <c r="A9" s="210"/>
      <c r="B9" s="61"/>
      <c r="C9" s="60">
        <v>6050</v>
      </c>
      <c r="D9" s="24" t="s">
        <v>24</v>
      </c>
      <c r="E9" s="58">
        <v>100000</v>
      </c>
      <c r="F9" s="28">
        <v>17815</v>
      </c>
      <c r="G9" s="36">
        <f t="shared" si="0"/>
        <v>17.815</v>
      </c>
    </row>
    <row r="10" spans="1:7" s="7" customFormat="1" ht="18" customHeight="1" hidden="1">
      <c r="A10" s="210"/>
      <c r="B10" s="61"/>
      <c r="C10" s="60">
        <v>6058</v>
      </c>
      <c r="D10" s="24" t="s">
        <v>24</v>
      </c>
      <c r="E10" s="58"/>
      <c r="F10" s="28"/>
      <c r="G10" s="36" t="e">
        <f t="shared" si="0"/>
        <v>#DIV/0!</v>
      </c>
    </row>
    <row r="11" spans="1:7" s="7" customFormat="1" ht="18" customHeight="1" hidden="1">
      <c r="A11" s="210"/>
      <c r="B11" s="61"/>
      <c r="C11" s="60">
        <v>6059</v>
      </c>
      <c r="D11" s="24" t="s">
        <v>24</v>
      </c>
      <c r="E11" s="58"/>
      <c r="F11" s="28"/>
      <c r="G11" s="36" t="e">
        <f t="shared" si="0"/>
        <v>#DIV/0!</v>
      </c>
    </row>
    <row r="12" spans="1:7" s="7" customFormat="1" ht="18" customHeight="1" hidden="1">
      <c r="A12" s="210"/>
      <c r="B12" s="61"/>
      <c r="C12" s="60">
        <v>6210</v>
      </c>
      <c r="D12" s="24" t="s">
        <v>136</v>
      </c>
      <c r="E12" s="58"/>
      <c r="F12" s="28"/>
      <c r="G12" s="36" t="e">
        <f>F12/E12%</f>
        <v>#DIV/0!</v>
      </c>
    </row>
    <row r="13" spans="1:7" s="7" customFormat="1" ht="18" customHeight="1">
      <c r="A13" s="210"/>
      <c r="B13" s="61" t="s">
        <v>72</v>
      </c>
      <c r="C13" s="60"/>
      <c r="D13" s="24" t="s">
        <v>25</v>
      </c>
      <c r="E13" s="63">
        <v>11710</v>
      </c>
      <c r="F13" s="64">
        <v>3561</v>
      </c>
      <c r="G13" s="36">
        <f t="shared" si="0"/>
        <v>30.409906063193855</v>
      </c>
    </row>
    <row r="14" spans="1:7" s="7" customFormat="1" ht="18" customHeight="1">
      <c r="A14" s="210"/>
      <c r="B14" s="61"/>
      <c r="C14" s="60">
        <v>2850</v>
      </c>
      <c r="D14" s="24" t="s">
        <v>73</v>
      </c>
      <c r="E14" s="58">
        <v>11710</v>
      </c>
      <c r="F14" s="28">
        <v>3561</v>
      </c>
      <c r="G14" s="36">
        <f t="shared" si="0"/>
        <v>30.409906063193855</v>
      </c>
    </row>
    <row r="15" spans="1:8" s="7" customFormat="1" ht="18" customHeight="1">
      <c r="A15" s="56"/>
      <c r="B15" s="61" t="s">
        <v>104</v>
      </c>
      <c r="C15" s="60"/>
      <c r="D15" s="24" t="s">
        <v>14</v>
      </c>
      <c r="E15" s="63">
        <f>SUM(E16:E22)</f>
        <v>286961</v>
      </c>
      <c r="F15" s="63">
        <f>SUM(F16:F22)</f>
        <v>286961</v>
      </c>
      <c r="G15" s="36">
        <v>100</v>
      </c>
      <c r="H15" s="57"/>
    </row>
    <row r="16" spans="1:8" s="7" customFormat="1" ht="18" customHeight="1" hidden="1">
      <c r="A16" s="56"/>
      <c r="B16" s="61"/>
      <c r="C16" s="60">
        <v>4010</v>
      </c>
      <c r="D16" s="24" t="s">
        <v>35</v>
      </c>
      <c r="E16" s="110"/>
      <c r="F16" s="111"/>
      <c r="G16" s="36">
        <v>100</v>
      </c>
      <c r="H16" s="57"/>
    </row>
    <row r="17" spans="1:8" s="7" customFormat="1" ht="18" customHeight="1">
      <c r="A17" s="56"/>
      <c r="B17" s="61"/>
      <c r="C17" s="60">
        <v>4010</v>
      </c>
      <c r="D17" s="24" t="s">
        <v>35</v>
      </c>
      <c r="E17" s="110">
        <v>553</v>
      </c>
      <c r="F17" s="111">
        <v>553</v>
      </c>
      <c r="G17" s="36">
        <v>100</v>
      </c>
      <c r="H17" s="57"/>
    </row>
    <row r="18" spans="1:8" s="7" customFormat="1" ht="18" customHeight="1">
      <c r="A18" s="56"/>
      <c r="B18" s="61"/>
      <c r="C18" s="60">
        <v>4110</v>
      </c>
      <c r="D18" s="24" t="s">
        <v>131</v>
      </c>
      <c r="E18" s="110">
        <v>27</v>
      </c>
      <c r="F18" s="111">
        <v>27</v>
      </c>
      <c r="G18" s="36">
        <f>F18/E18%</f>
        <v>100</v>
      </c>
      <c r="H18" s="57"/>
    </row>
    <row r="19" spans="1:8" s="7" customFormat="1" ht="18" customHeight="1">
      <c r="A19" s="56"/>
      <c r="B19" s="61"/>
      <c r="C19" s="60">
        <v>4120</v>
      </c>
      <c r="D19" s="24" t="s">
        <v>132</v>
      </c>
      <c r="E19" s="110">
        <v>3200</v>
      </c>
      <c r="F19" s="111">
        <v>3200</v>
      </c>
      <c r="G19" s="36">
        <f>F19/E19%</f>
        <v>100</v>
      </c>
      <c r="H19" s="57"/>
    </row>
    <row r="20" spans="1:8" s="7" customFormat="1" ht="18" customHeight="1">
      <c r="A20" s="56"/>
      <c r="B20" s="61"/>
      <c r="C20" s="60">
        <v>4210</v>
      </c>
      <c r="D20" s="24" t="s">
        <v>41</v>
      </c>
      <c r="E20" s="110">
        <v>1847</v>
      </c>
      <c r="F20" s="111">
        <v>1847</v>
      </c>
      <c r="G20" s="66">
        <f>F20/E20%</f>
        <v>100</v>
      </c>
      <c r="H20" s="57"/>
    </row>
    <row r="21" spans="1:8" s="7" customFormat="1" ht="18" customHeight="1">
      <c r="A21" s="56"/>
      <c r="B21" s="61"/>
      <c r="C21" s="60">
        <v>4430</v>
      </c>
      <c r="D21" s="24" t="s">
        <v>26</v>
      </c>
      <c r="E21" s="58">
        <v>281334</v>
      </c>
      <c r="F21" s="28">
        <v>281334</v>
      </c>
      <c r="G21" s="66">
        <f>F21/E21%</f>
        <v>100</v>
      </c>
      <c r="H21" s="57"/>
    </row>
    <row r="22" spans="1:8" s="7" customFormat="1" ht="18" customHeight="1" hidden="1">
      <c r="A22" s="56"/>
      <c r="B22" s="61"/>
      <c r="C22" s="15">
        <v>6050</v>
      </c>
      <c r="D22" s="24" t="s">
        <v>24</v>
      </c>
      <c r="E22" s="9"/>
      <c r="F22" s="72"/>
      <c r="G22" s="36">
        <v>100</v>
      </c>
      <c r="H22" s="57"/>
    </row>
    <row r="23" spans="1:8" s="7" customFormat="1" ht="18" customHeight="1" hidden="1">
      <c r="A23" s="142">
        <v>400</v>
      </c>
      <c r="B23" s="143"/>
      <c r="C23" s="144"/>
      <c r="D23" s="145" t="s">
        <v>119</v>
      </c>
      <c r="E23" s="146"/>
      <c r="F23" s="146"/>
      <c r="G23" s="147"/>
      <c r="H23" s="113"/>
    </row>
    <row r="24" spans="1:8" s="7" customFormat="1" ht="18" customHeight="1" hidden="1">
      <c r="A24" s="56"/>
      <c r="B24" s="61" t="s">
        <v>133</v>
      </c>
      <c r="C24" s="60"/>
      <c r="D24" s="69" t="s">
        <v>134</v>
      </c>
      <c r="E24" s="63"/>
      <c r="F24" s="71"/>
      <c r="G24" s="36"/>
      <c r="H24" s="57"/>
    </row>
    <row r="25" spans="1:8" s="7" customFormat="1" ht="30.75" customHeight="1" hidden="1">
      <c r="A25" s="56"/>
      <c r="B25" s="61"/>
      <c r="C25" s="60">
        <v>6010</v>
      </c>
      <c r="D25" s="69" t="s">
        <v>154</v>
      </c>
      <c r="E25" s="58"/>
      <c r="F25" s="72"/>
      <c r="G25" s="36"/>
      <c r="H25" s="57"/>
    </row>
    <row r="26" spans="1:10" s="7" customFormat="1" ht="18" customHeight="1" thickBot="1">
      <c r="A26" s="148">
        <v>600</v>
      </c>
      <c r="B26" s="149"/>
      <c r="C26" s="149"/>
      <c r="D26" s="150" t="s">
        <v>5</v>
      </c>
      <c r="E26" s="151">
        <f>E27+E37</f>
        <v>2256730</v>
      </c>
      <c r="F26" s="151">
        <f>F27+F37</f>
        <v>366236</v>
      </c>
      <c r="G26" s="141">
        <f t="shared" si="0"/>
        <v>16.228613967997944</v>
      </c>
      <c r="J26" s="57"/>
    </row>
    <row r="27" spans="1:7" s="7" customFormat="1" ht="18" customHeight="1">
      <c r="A27" s="217"/>
      <c r="B27" s="5">
        <v>60016</v>
      </c>
      <c r="C27" s="5"/>
      <c r="D27" s="6" t="s">
        <v>6</v>
      </c>
      <c r="E27" s="62">
        <f>SUM(E29:E36)</f>
        <v>2254756</v>
      </c>
      <c r="F27" s="62">
        <f>SUM(F29:F36)</f>
        <v>366236</v>
      </c>
      <c r="G27" s="36">
        <f t="shared" si="0"/>
        <v>16.24282183970239</v>
      </c>
    </row>
    <row r="28" spans="1:7" s="7" customFormat="1" ht="27.75" customHeight="1" hidden="1">
      <c r="A28" s="209"/>
      <c r="B28" s="5"/>
      <c r="C28" s="5">
        <v>2320</v>
      </c>
      <c r="D28" s="6" t="s">
        <v>108</v>
      </c>
      <c r="E28" s="78"/>
      <c r="F28" s="79"/>
      <c r="G28" s="36" t="e">
        <f t="shared" si="0"/>
        <v>#DIV/0!</v>
      </c>
    </row>
    <row r="29" spans="1:7" s="7" customFormat="1" ht="18" customHeight="1">
      <c r="A29" s="209"/>
      <c r="B29" s="13"/>
      <c r="C29" s="5">
        <v>4270</v>
      </c>
      <c r="D29" s="6" t="s">
        <v>27</v>
      </c>
      <c r="E29" s="8">
        <v>198948</v>
      </c>
      <c r="F29" s="9">
        <v>143079</v>
      </c>
      <c r="G29" s="36">
        <f t="shared" si="0"/>
        <v>71.91778756257918</v>
      </c>
    </row>
    <row r="30" spans="1:7" s="7" customFormat="1" ht="18" customHeight="1">
      <c r="A30" s="209"/>
      <c r="B30" s="13"/>
      <c r="C30" s="5">
        <v>4300</v>
      </c>
      <c r="D30" s="6" t="s">
        <v>30</v>
      </c>
      <c r="E30" s="8">
        <v>149008</v>
      </c>
      <c r="F30" s="9">
        <v>18719</v>
      </c>
      <c r="G30" s="36">
        <f>F30/E30%</f>
        <v>12.562412756362075</v>
      </c>
    </row>
    <row r="31" spans="1:7" s="7" customFormat="1" ht="18" customHeight="1">
      <c r="A31" s="209"/>
      <c r="B31" s="13"/>
      <c r="C31" s="5">
        <v>6050</v>
      </c>
      <c r="D31" s="6" t="s">
        <v>24</v>
      </c>
      <c r="E31" s="8">
        <v>530000</v>
      </c>
      <c r="F31" s="9">
        <v>204438</v>
      </c>
      <c r="G31" s="36">
        <f>F31/E31*10000%</f>
        <v>38.573207547169815</v>
      </c>
    </row>
    <row r="32" spans="1:7" s="7" customFormat="1" ht="18" customHeight="1" hidden="1">
      <c r="A32" s="56"/>
      <c r="B32" s="118">
        <v>60095</v>
      </c>
      <c r="C32" s="21"/>
      <c r="D32" s="24" t="s">
        <v>14</v>
      </c>
      <c r="E32" s="64">
        <f>SUM(E33:E34)</f>
        <v>0</v>
      </c>
      <c r="F32" s="64">
        <f>SUM(F33:F34)</f>
        <v>0</v>
      </c>
      <c r="G32" s="36" t="e">
        <f>F32/E32*10000%</f>
        <v>#DIV/0!</v>
      </c>
    </row>
    <row r="33" spans="1:7" s="7" customFormat="1" ht="18" customHeight="1" hidden="1">
      <c r="A33" s="56"/>
      <c r="B33" s="118"/>
      <c r="C33" s="21">
        <v>4300</v>
      </c>
      <c r="D33" s="24" t="s">
        <v>30</v>
      </c>
      <c r="E33" s="28"/>
      <c r="F33" s="28"/>
      <c r="G33" s="36" t="e">
        <f>F33/E33*10000%</f>
        <v>#DIV/0!</v>
      </c>
    </row>
    <row r="34" spans="1:7" s="7" customFormat="1" ht="18" customHeight="1" hidden="1">
      <c r="A34" s="56"/>
      <c r="B34" s="118"/>
      <c r="C34" s="21">
        <v>6050</v>
      </c>
      <c r="D34" s="24" t="s">
        <v>24</v>
      </c>
      <c r="E34" s="28"/>
      <c r="F34" s="28"/>
      <c r="G34" s="36" t="e">
        <f>F34/E34*10000%</f>
        <v>#DIV/0!</v>
      </c>
    </row>
    <row r="35" spans="1:7" s="7" customFormat="1" ht="18" customHeight="1">
      <c r="A35" s="56"/>
      <c r="B35" s="118"/>
      <c r="C35" s="21">
        <v>6058</v>
      </c>
      <c r="D35" s="6" t="s">
        <v>24</v>
      </c>
      <c r="E35" s="28">
        <v>616221</v>
      </c>
      <c r="F35" s="28">
        <v>0</v>
      </c>
      <c r="G35" s="36"/>
    </row>
    <row r="36" spans="1:7" s="7" customFormat="1" ht="18" customHeight="1">
      <c r="A36" s="56"/>
      <c r="B36" s="118"/>
      <c r="C36" s="21">
        <v>6059</v>
      </c>
      <c r="D36" s="6" t="s">
        <v>24</v>
      </c>
      <c r="E36" s="28">
        <v>760579</v>
      </c>
      <c r="F36" s="28">
        <v>0</v>
      </c>
      <c r="G36" s="36"/>
    </row>
    <row r="37" spans="1:7" s="7" customFormat="1" ht="18" customHeight="1">
      <c r="A37" s="21"/>
      <c r="B37" s="118">
        <v>60095</v>
      </c>
      <c r="C37" s="21"/>
      <c r="D37" s="24" t="s">
        <v>14</v>
      </c>
      <c r="E37" s="64">
        <v>1974</v>
      </c>
      <c r="F37" s="64">
        <v>0</v>
      </c>
      <c r="G37" s="36"/>
    </row>
    <row r="38" spans="1:7" s="7" customFormat="1" ht="18" customHeight="1">
      <c r="A38" s="14"/>
      <c r="B38" s="103"/>
      <c r="C38" s="14">
        <v>4300</v>
      </c>
      <c r="D38" s="25" t="s">
        <v>30</v>
      </c>
      <c r="E38" s="26">
        <v>1974</v>
      </c>
      <c r="F38" s="26">
        <v>0</v>
      </c>
      <c r="G38" s="36"/>
    </row>
    <row r="39" spans="1:7" s="7" customFormat="1" ht="18" customHeight="1">
      <c r="A39" s="152">
        <v>630</v>
      </c>
      <c r="B39" s="153"/>
      <c r="C39" s="153"/>
      <c r="D39" s="154" t="s">
        <v>28</v>
      </c>
      <c r="E39" s="155">
        <f>E40+E44</f>
        <v>27800</v>
      </c>
      <c r="F39" s="155">
        <f>F40+F44</f>
        <v>10000</v>
      </c>
      <c r="G39" s="141">
        <f t="shared" si="0"/>
        <v>35.97122302158273</v>
      </c>
    </row>
    <row r="40" spans="1:7" s="7" customFormat="1" ht="18" customHeight="1">
      <c r="A40" s="208"/>
      <c r="B40" s="5">
        <v>63095</v>
      </c>
      <c r="C40" s="5"/>
      <c r="D40" s="6" t="s">
        <v>14</v>
      </c>
      <c r="E40" s="62">
        <f>SUM(E41:E43)</f>
        <v>27800</v>
      </c>
      <c r="F40" s="62">
        <f>SUM(F41:F43)</f>
        <v>10000</v>
      </c>
      <c r="G40" s="36">
        <f t="shared" si="0"/>
        <v>35.97122302158273</v>
      </c>
    </row>
    <row r="41" spans="1:7" s="7" customFormat="1" ht="29.25" customHeight="1">
      <c r="A41" s="209"/>
      <c r="B41" s="5"/>
      <c r="C41" s="5">
        <v>2360</v>
      </c>
      <c r="D41" s="69" t="s">
        <v>88</v>
      </c>
      <c r="E41" s="78">
        <v>10000</v>
      </c>
      <c r="F41" s="79">
        <v>10000</v>
      </c>
      <c r="G41" s="36">
        <f t="shared" si="0"/>
        <v>100</v>
      </c>
    </row>
    <row r="42" spans="1:7" s="7" customFormat="1" ht="18" customHeight="1">
      <c r="A42" s="209"/>
      <c r="B42" s="5"/>
      <c r="C42" s="5">
        <v>4100</v>
      </c>
      <c r="D42" s="6" t="s">
        <v>29</v>
      </c>
      <c r="E42" s="78">
        <v>2800</v>
      </c>
      <c r="F42" s="79">
        <v>0</v>
      </c>
      <c r="G42" s="36"/>
    </row>
    <row r="43" spans="1:7" s="7" customFormat="1" ht="18" customHeight="1">
      <c r="A43" s="209"/>
      <c r="B43" s="13"/>
      <c r="C43" s="5">
        <v>6050</v>
      </c>
      <c r="D43" s="6" t="s">
        <v>24</v>
      </c>
      <c r="E43" s="8">
        <v>15000</v>
      </c>
      <c r="F43" s="9">
        <v>0</v>
      </c>
      <c r="G43" s="36">
        <f t="shared" si="0"/>
        <v>0</v>
      </c>
    </row>
    <row r="44" spans="1:7" s="7" customFormat="1" ht="18" customHeight="1" hidden="1">
      <c r="A44" s="56"/>
      <c r="B44" s="118">
        <v>63001</v>
      </c>
      <c r="C44" s="15"/>
      <c r="D44" s="70" t="s">
        <v>129</v>
      </c>
      <c r="E44" s="71"/>
      <c r="F44" s="71"/>
      <c r="G44" s="36" t="e">
        <f t="shared" si="0"/>
        <v>#DIV/0!</v>
      </c>
    </row>
    <row r="45" spans="1:7" s="7" customFormat="1" ht="18" customHeight="1" hidden="1">
      <c r="A45" s="56"/>
      <c r="B45" s="118"/>
      <c r="C45" s="15">
        <v>6057</v>
      </c>
      <c r="D45" s="70" t="s">
        <v>24</v>
      </c>
      <c r="E45" s="116"/>
      <c r="F45" s="111"/>
      <c r="G45" s="36" t="e">
        <f t="shared" si="0"/>
        <v>#DIV/0!</v>
      </c>
    </row>
    <row r="46" spans="1:7" s="7" customFormat="1" ht="18" customHeight="1" hidden="1">
      <c r="A46" s="56"/>
      <c r="B46" s="118"/>
      <c r="C46" s="15">
        <v>6059</v>
      </c>
      <c r="D46" s="70" t="s">
        <v>24</v>
      </c>
      <c r="E46" s="116"/>
      <c r="F46" s="111"/>
      <c r="G46" s="66" t="e">
        <f>F46/E46%</f>
        <v>#DIV/0!</v>
      </c>
    </row>
    <row r="47" spans="1:7" s="7" customFormat="1" ht="18" customHeight="1">
      <c r="A47" s="152">
        <v>700</v>
      </c>
      <c r="B47" s="153"/>
      <c r="C47" s="153"/>
      <c r="D47" s="154" t="s">
        <v>7</v>
      </c>
      <c r="E47" s="155">
        <f>E48+E53+E60</f>
        <v>365000</v>
      </c>
      <c r="F47" s="155">
        <f>F48+F53+F60</f>
        <v>75045</v>
      </c>
      <c r="G47" s="141">
        <f t="shared" si="0"/>
        <v>20.560273972602737</v>
      </c>
    </row>
    <row r="48" spans="1:7" s="7" customFormat="1" ht="16.5" customHeight="1">
      <c r="A48" s="212"/>
      <c r="B48" s="5">
        <v>70004</v>
      </c>
      <c r="C48" s="5"/>
      <c r="D48" s="6" t="s">
        <v>31</v>
      </c>
      <c r="E48" s="62">
        <f>SUM(E49:E52)</f>
        <v>125000</v>
      </c>
      <c r="F48" s="62">
        <f>SUM(F49:F52)</f>
        <v>7740</v>
      </c>
      <c r="G48" s="36">
        <f t="shared" si="0"/>
        <v>6.192</v>
      </c>
    </row>
    <row r="49" spans="1:7" s="7" customFormat="1" ht="18" customHeight="1">
      <c r="A49" s="212"/>
      <c r="B49" s="5"/>
      <c r="C49" s="5">
        <v>4260</v>
      </c>
      <c r="D49" s="6" t="s">
        <v>32</v>
      </c>
      <c r="E49" s="8">
        <v>5500</v>
      </c>
      <c r="F49" s="9">
        <v>1416</v>
      </c>
      <c r="G49" s="36">
        <f t="shared" si="0"/>
        <v>25.745454545454542</v>
      </c>
    </row>
    <row r="50" spans="1:7" s="7" customFormat="1" ht="18" customHeight="1" hidden="1">
      <c r="A50" s="212"/>
      <c r="B50" s="5"/>
      <c r="C50" s="5">
        <v>4270</v>
      </c>
      <c r="D50" s="6" t="s">
        <v>27</v>
      </c>
      <c r="E50" s="8"/>
      <c r="F50" s="9"/>
      <c r="G50" s="36" t="e">
        <f t="shared" si="0"/>
        <v>#DIV/0!</v>
      </c>
    </row>
    <row r="51" spans="1:7" s="7" customFormat="1" ht="18" customHeight="1">
      <c r="A51" s="212"/>
      <c r="B51" s="5"/>
      <c r="C51" s="5">
        <v>4300</v>
      </c>
      <c r="D51" s="6" t="s">
        <v>30</v>
      </c>
      <c r="E51" s="8">
        <v>118419</v>
      </c>
      <c r="F51" s="9">
        <v>5784</v>
      </c>
      <c r="G51" s="36">
        <f t="shared" si="0"/>
        <v>4.884351328756365</v>
      </c>
    </row>
    <row r="52" spans="1:7" s="7" customFormat="1" ht="18" customHeight="1">
      <c r="A52" s="212"/>
      <c r="B52" s="5"/>
      <c r="C52" s="5">
        <v>4400</v>
      </c>
      <c r="D52" s="6" t="s">
        <v>169</v>
      </c>
      <c r="E52" s="8">
        <v>1081</v>
      </c>
      <c r="F52" s="9">
        <v>540</v>
      </c>
      <c r="G52" s="36">
        <f t="shared" si="0"/>
        <v>49.953746530989825</v>
      </c>
    </row>
    <row r="53" spans="1:7" s="7" customFormat="1" ht="18" customHeight="1">
      <c r="A53" s="212"/>
      <c r="B53" s="5">
        <v>70005</v>
      </c>
      <c r="C53" s="5"/>
      <c r="D53" s="6" t="s">
        <v>8</v>
      </c>
      <c r="E53" s="62">
        <f>SUM(E54:E59)</f>
        <v>240000</v>
      </c>
      <c r="F53" s="62">
        <f>SUM(F54:F59)</f>
        <v>67305</v>
      </c>
      <c r="G53" s="36">
        <f t="shared" si="0"/>
        <v>28.04375</v>
      </c>
    </row>
    <row r="54" spans="1:7" s="7" customFormat="1" ht="18" customHeight="1">
      <c r="A54" s="212"/>
      <c r="B54" s="5">
        <v>60000</v>
      </c>
      <c r="C54" s="5">
        <v>4300</v>
      </c>
      <c r="D54" s="6" t="s">
        <v>30</v>
      </c>
      <c r="E54" s="78">
        <v>60000</v>
      </c>
      <c r="F54" s="79">
        <v>5942</v>
      </c>
      <c r="G54" s="66">
        <f>F54/E54%</f>
        <v>9.903333333333334</v>
      </c>
    </row>
    <row r="55" spans="1:7" s="7" customFormat="1" ht="18" customHeight="1">
      <c r="A55" s="220"/>
      <c r="B55" s="188"/>
      <c r="C55" s="5">
        <v>4430</v>
      </c>
      <c r="D55" s="6" t="s">
        <v>26</v>
      </c>
      <c r="E55" s="78">
        <v>30000</v>
      </c>
      <c r="F55" s="79">
        <v>12390</v>
      </c>
      <c r="G55" s="66">
        <f>F55/E55%</f>
        <v>41.3</v>
      </c>
    </row>
    <row r="56" spans="1:7" s="7" customFormat="1" ht="18" customHeight="1">
      <c r="A56" s="220"/>
      <c r="B56" s="188"/>
      <c r="C56" s="5">
        <v>6050</v>
      </c>
      <c r="D56" s="6" t="s">
        <v>24</v>
      </c>
      <c r="E56" s="78">
        <v>100000</v>
      </c>
      <c r="F56" s="79">
        <v>0</v>
      </c>
      <c r="G56" s="66"/>
    </row>
    <row r="57" spans="1:7" s="7" customFormat="1" ht="18" customHeight="1">
      <c r="A57" s="220"/>
      <c r="B57" s="188"/>
      <c r="C57" s="5">
        <v>6060</v>
      </c>
      <c r="D57" s="6" t="s">
        <v>170</v>
      </c>
      <c r="E57" s="8">
        <v>50000</v>
      </c>
      <c r="F57" s="9">
        <v>48973</v>
      </c>
      <c r="G57" s="36">
        <f>F57/E57*10000%</f>
        <v>97.946</v>
      </c>
    </row>
    <row r="58" spans="1:7" s="7" customFormat="1" ht="18" customHeight="1" hidden="1">
      <c r="A58" s="15"/>
      <c r="B58" s="56"/>
      <c r="C58" s="21">
        <v>4480</v>
      </c>
      <c r="D58" s="24" t="s">
        <v>150</v>
      </c>
      <c r="E58" s="28"/>
      <c r="F58" s="28"/>
      <c r="G58" s="36" t="e">
        <f>F58/E58*10000%</f>
        <v>#DIV/0!</v>
      </c>
    </row>
    <row r="59" spans="1:7" s="7" customFormat="1" ht="18" customHeight="1" hidden="1">
      <c r="A59" s="15"/>
      <c r="B59" s="56"/>
      <c r="C59" s="21">
        <v>6060</v>
      </c>
      <c r="D59" s="24" t="s">
        <v>89</v>
      </c>
      <c r="E59" s="28"/>
      <c r="F59" s="28"/>
      <c r="G59" s="36" t="e">
        <f>F59/E59*10000%</f>
        <v>#DIV/0!</v>
      </c>
    </row>
    <row r="60" spans="1:7" s="7" customFormat="1" ht="18" customHeight="1" hidden="1">
      <c r="A60" s="15"/>
      <c r="B60" s="21">
        <v>70095</v>
      </c>
      <c r="C60" s="21"/>
      <c r="D60" s="24" t="s">
        <v>14</v>
      </c>
      <c r="E60" s="64"/>
      <c r="F60" s="64"/>
      <c r="G60" s="36" t="e">
        <f>F60/E60*10000%</f>
        <v>#DIV/0!</v>
      </c>
    </row>
    <row r="61" spans="1:7" s="7" customFormat="1" ht="18" customHeight="1" hidden="1">
      <c r="A61" s="15"/>
      <c r="B61" s="14"/>
      <c r="C61" s="14">
        <v>2650</v>
      </c>
      <c r="D61" s="25" t="s">
        <v>125</v>
      </c>
      <c r="E61" s="26"/>
      <c r="F61" s="26"/>
      <c r="G61" s="36" t="e">
        <f>F61/E61*10000%</f>
        <v>#DIV/0!</v>
      </c>
    </row>
    <row r="62" spans="1:7" s="7" customFormat="1" ht="18" customHeight="1">
      <c r="A62" s="156">
        <v>710</v>
      </c>
      <c r="B62" s="157"/>
      <c r="C62" s="157"/>
      <c r="D62" s="158" t="s">
        <v>33</v>
      </c>
      <c r="E62" s="159">
        <f>E63+E65+E68</f>
        <v>244754</v>
      </c>
      <c r="F62" s="159">
        <f>F63+F65+F68</f>
        <v>59400</v>
      </c>
      <c r="G62" s="160">
        <f t="shared" si="0"/>
        <v>24.2692662836971</v>
      </c>
    </row>
    <row r="63" spans="1:7" s="7" customFormat="1" ht="18" customHeight="1">
      <c r="A63" s="200"/>
      <c r="B63" s="19">
        <v>71004</v>
      </c>
      <c r="C63" s="19"/>
      <c r="D63" s="99" t="s">
        <v>34</v>
      </c>
      <c r="E63" s="101">
        <v>150920</v>
      </c>
      <c r="F63" s="101">
        <v>30326</v>
      </c>
      <c r="G63" s="37">
        <f t="shared" si="0"/>
        <v>20.094089583885502</v>
      </c>
    </row>
    <row r="64" spans="1:15" s="7" customFormat="1" ht="18" customHeight="1">
      <c r="A64" s="201"/>
      <c r="B64" s="21"/>
      <c r="C64" s="21">
        <v>4300</v>
      </c>
      <c r="D64" s="70" t="s">
        <v>30</v>
      </c>
      <c r="E64" s="72">
        <v>150920</v>
      </c>
      <c r="F64" s="72">
        <v>30326</v>
      </c>
      <c r="G64" s="36">
        <f t="shared" si="0"/>
        <v>20.094089583885502</v>
      </c>
      <c r="H64" s="57"/>
      <c r="I64" s="57"/>
      <c r="J64" s="57"/>
      <c r="K64" s="57"/>
      <c r="L64" s="57"/>
      <c r="M64" s="57"/>
      <c r="N64" s="57"/>
      <c r="O64" s="57"/>
    </row>
    <row r="65" spans="1:15" s="92" customFormat="1" ht="18" customHeight="1">
      <c r="A65" s="21"/>
      <c r="B65" s="21">
        <v>71035</v>
      </c>
      <c r="C65" s="21"/>
      <c r="D65" s="70" t="s">
        <v>114</v>
      </c>
      <c r="E65" s="71">
        <f>SUM(E66:E67)</f>
        <v>48834</v>
      </c>
      <c r="F65" s="71">
        <f>SUM(F66:F67)</f>
        <v>10000</v>
      </c>
      <c r="G65" s="36">
        <f>F65/E65%</f>
        <v>20.477536142851292</v>
      </c>
      <c r="H65" s="57"/>
      <c r="I65" s="57"/>
      <c r="J65" s="57"/>
      <c r="K65" s="57"/>
      <c r="L65" s="57"/>
      <c r="M65" s="57"/>
      <c r="N65" s="57"/>
      <c r="O65" s="57"/>
    </row>
    <row r="66" spans="1:7" s="57" customFormat="1" ht="18" customHeight="1" hidden="1">
      <c r="A66" s="21"/>
      <c r="B66" s="21"/>
      <c r="C66" s="21">
        <v>2650</v>
      </c>
      <c r="D66" s="70" t="s">
        <v>125</v>
      </c>
      <c r="E66" s="116"/>
      <c r="F66" s="116"/>
      <c r="G66" s="36" t="e">
        <f>F66/E66%</f>
        <v>#DIV/0!</v>
      </c>
    </row>
    <row r="67" spans="1:7" s="57" customFormat="1" ht="18" customHeight="1">
      <c r="A67" s="21"/>
      <c r="B67" s="21"/>
      <c r="C67" s="21">
        <v>4300</v>
      </c>
      <c r="D67" s="70" t="s">
        <v>30</v>
      </c>
      <c r="E67" s="116">
        <v>48834</v>
      </c>
      <c r="F67" s="116">
        <v>10000</v>
      </c>
      <c r="G67" s="36">
        <f>F67/E67%</f>
        <v>20.477536142851292</v>
      </c>
    </row>
    <row r="68" spans="1:7" s="57" customFormat="1" ht="18" customHeight="1">
      <c r="A68" s="21"/>
      <c r="B68" s="21">
        <v>71095</v>
      </c>
      <c r="C68" s="21"/>
      <c r="D68" s="70" t="s">
        <v>14</v>
      </c>
      <c r="E68" s="71">
        <v>45000</v>
      </c>
      <c r="F68" s="71">
        <v>19074</v>
      </c>
      <c r="G68" s="36">
        <f>F68/E68%</f>
        <v>42.38666666666666</v>
      </c>
    </row>
    <row r="69" spans="1:7" s="57" customFormat="1" ht="18" customHeight="1">
      <c r="A69" s="21"/>
      <c r="B69" s="14"/>
      <c r="C69" s="21">
        <v>4300</v>
      </c>
      <c r="D69" s="70" t="s">
        <v>30</v>
      </c>
      <c r="E69" s="116">
        <v>45000</v>
      </c>
      <c r="F69" s="116">
        <v>19074</v>
      </c>
      <c r="G69" s="36">
        <f>F69/E69%</f>
        <v>42.38666666666666</v>
      </c>
    </row>
    <row r="70" spans="1:7" s="7" customFormat="1" ht="18" customHeight="1">
      <c r="A70" s="152">
        <v>750</v>
      </c>
      <c r="B70" s="153"/>
      <c r="C70" s="153"/>
      <c r="D70" s="154" t="s">
        <v>9</v>
      </c>
      <c r="E70" s="155">
        <f>E71+E76+E80+E102+E105</f>
        <v>3025200</v>
      </c>
      <c r="F70" s="155">
        <f>F71+F76+F80+F102+F105</f>
        <v>1469444</v>
      </c>
      <c r="G70" s="141">
        <f t="shared" si="0"/>
        <v>48.57344968927674</v>
      </c>
    </row>
    <row r="71" spans="1:7" s="7" customFormat="1" ht="18" customHeight="1">
      <c r="A71" s="220"/>
      <c r="B71" s="19">
        <v>75011</v>
      </c>
      <c r="C71" s="5"/>
      <c r="D71" s="6" t="s">
        <v>10</v>
      </c>
      <c r="E71" s="62">
        <f>SUM(E72:E75)</f>
        <v>35985</v>
      </c>
      <c r="F71" s="62">
        <f>SUM(F72:F75)</f>
        <v>22511</v>
      </c>
      <c r="G71" s="36">
        <f t="shared" si="0"/>
        <v>62.55662081422815</v>
      </c>
    </row>
    <row r="72" spans="1:7" s="7" customFormat="1" ht="18" customHeight="1">
      <c r="A72" s="220"/>
      <c r="B72" s="21"/>
      <c r="C72" s="5">
        <v>4010</v>
      </c>
      <c r="D72" s="6" t="s">
        <v>35</v>
      </c>
      <c r="E72" s="8">
        <v>30000</v>
      </c>
      <c r="F72" s="9">
        <v>17770</v>
      </c>
      <c r="G72" s="36">
        <f t="shared" si="0"/>
        <v>59.233333333333334</v>
      </c>
    </row>
    <row r="73" spans="1:7" s="7" customFormat="1" ht="18" customHeight="1">
      <c r="A73" s="220"/>
      <c r="B73" s="21"/>
      <c r="C73" s="5">
        <v>4110</v>
      </c>
      <c r="D73" s="6" t="s">
        <v>37</v>
      </c>
      <c r="E73" s="8">
        <v>5100</v>
      </c>
      <c r="F73" s="9">
        <v>4227</v>
      </c>
      <c r="G73" s="36">
        <f t="shared" si="0"/>
        <v>82.88235294117648</v>
      </c>
    </row>
    <row r="74" spans="1:7" s="7" customFormat="1" ht="18" customHeight="1">
      <c r="A74" s="220"/>
      <c r="B74" s="21"/>
      <c r="C74" s="5">
        <v>4120</v>
      </c>
      <c r="D74" s="6" t="s">
        <v>38</v>
      </c>
      <c r="E74" s="8">
        <v>735</v>
      </c>
      <c r="F74" s="9">
        <v>364</v>
      </c>
      <c r="G74" s="36">
        <f t="shared" si="0"/>
        <v>49.523809523809526</v>
      </c>
    </row>
    <row r="75" spans="1:7" s="7" customFormat="1" ht="18" customHeight="1">
      <c r="A75" s="220"/>
      <c r="B75" s="21"/>
      <c r="C75" s="5">
        <v>4300</v>
      </c>
      <c r="D75" s="6" t="s">
        <v>30</v>
      </c>
      <c r="E75" s="8">
        <v>150</v>
      </c>
      <c r="F75" s="9">
        <v>150</v>
      </c>
      <c r="G75" s="36">
        <f t="shared" si="0"/>
        <v>100</v>
      </c>
    </row>
    <row r="76" spans="1:7" s="7" customFormat="1" ht="18" customHeight="1">
      <c r="A76" s="220"/>
      <c r="B76" s="21">
        <v>75022</v>
      </c>
      <c r="C76" s="5"/>
      <c r="D76" s="6" t="s">
        <v>39</v>
      </c>
      <c r="E76" s="62">
        <f>SUM(E77:E79)</f>
        <v>135237</v>
      </c>
      <c r="F76" s="62">
        <f>SUM(F77:F79)</f>
        <v>61425</v>
      </c>
      <c r="G76" s="66">
        <f t="shared" si="0"/>
        <v>45.42026220634885</v>
      </c>
    </row>
    <row r="77" spans="1:7" s="7" customFormat="1" ht="18" customHeight="1">
      <c r="A77" s="220"/>
      <c r="B77" s="21"/>
      <c r="C77" s="5">
        <v>3030</v>
      </c>
      <c r="D77" s="6" t="s">
        <v>40</v>
      </c>
      <c r="E77" s="8">
        <v>130237</v>
      </c>
      <c r="F77" s="9">
        <v>59244</v>
      </c>
      <c r="G77" s="36">
        <f t="shared" si="0"/>
        <v>45.48937705874675</v>
      </c>
    </row>
    <row r="78" spans="1:7" s="7" customFormat="1" ht="18" customHeight="1">
      <c r="A78" s="220"/>
      <c r="B78" s="21"/>
      <c r="C78" s="5">
        <v>4210</v>
      </c>
      <c r="D78" s="6" t="s">
        <v>41</v>
      </c>
      <c r="E78" s="8">
        <v>4000</v>
      </c>
      <c r="F78" s="9">
        <v>1466</v>
      </c>
      <c r="G78" s="36">
        <f t="shared" si="0"/>
        <v>36.65</v>
      </c>
    </row>
    <row r="79" spans="1:7" s="7" customFormat="1" ht="18" customHeight="1">
      <c r="A79" s="220"/>
      <c r="B79" s="21"/>
      <c r="C79" s="5">
        <v>4300</v>
      </c>
      <c r="D79" s="6" t="s">
        <v>30</v>
      </c>
      <c r="E79" s="8">
        <v>1000</v>
      </c>
      <c r="F79" s="9">
        <v>715</v>
      </c>
      <c r="G79" s="36">
        <f t="shared" si="0"/>
        <v>71.5</v>
      </c>
    </row>
    <row r="80" spans="1:7" s="7" customFormat="1" ht="18" customHeight="1">
      <c r="A80" s="220"/>
      <c r="B80" s="21">
        <v>75023</v>
      </c>
      <c r="C80" s="5"/>
      <c r="D80" s="6" t="s">
        <v>42</v>
      </c>
      <c r="E80" s="62">
        <f>SUM(E81:E101)</f>
        <v>2703024</v>
      </c>
      <c r="F80" s="62">
        <f>SUM(F81:F100)</f>
        <v>1288994</v>
      </c>
      <c r="G80" s="66">
        <f t="shared" si="0"/>
        <v>47.68710895648725</v>
      </c>
    </row>
    <row r="81" spans="1:7" s="7" customFormat="1" ht="18" customHeight="1">
      <c r="A81" s="220"/>
      <c r="B81" s="21"/>
      <c r="C81" s="5">
        <v>3020</v>
      </c>
      <c r="D81" s="6" t="s">
        <v>115</v>
      </c>
      <c r="E81" s="78">
        <v>3000</v>
      </c>
      <c r="F81" s="79">
        <v>885</v>
      </c>
      <c r="G81" s="66">
        <f>F81/E81%</f>
        <v>29.5</v>
      </c>
    </row>
    <row r="82" spans="1:7" s="7" customFormat="1" ht="18" customHeight="1">
      <c r="A82" s="220"/>
      <c r="B82" s="21"/>
      <c r="C82" s="5">
        <v>3030</v>
      </c>
      <c r="D82" s="6" t="s">
        <v>40</v>
      </c>
      <c r="E82" s="8">
        <v>2500</v>
      </c>
      <c r="F82" s="9">
        <v>1500</v>
      </c>
      <c r="G82" s="36">
        <f t="shared" si="0"/>
        <v>60</v>
      </c>
    </row>
    <row r="83" spans="1:7" s="7" customFormat="1" ht="18" customHeight="1">
      <c r="A83" s="220"/>
      <c r="B83" s="21"/>
      <c r="C83" s="5">
        <v>4010</v>
      </c>
      <c r="D83" s="6" t="s">
        <v>43</v>
      </c>
      <c r="E83" s="8">
        <v>1650000</v>
      </c>
      <c r="F83" s="9">
        <v>798264</v>
      </c>
      <c r="G83" s="36">
        <f t="shared" si="0"/>
        <v>48.379636363636365</v>
      </c>
    </row>
    <row r="84" spans="1:7" s="7" customFormat="1" ht="18" customHeight="1">
      <c r="A84" s="220"/>
      <c r="B84" s="21"/>
      <c r="C84" s="5">
        <v>4040</v>
      </c>
      <c r="D84" s="6" t="s">
        <v>44</v>
      </c>
      <c r="E84" s="8">
        <v>117000</v>
      </c>
      <c r="F84" s="9">
        <v>109957</v>
      </c>
      <c r="G84" s="36">
        <f t="shared" si="0"/>
        <v>93.98034188034188</v>
      </c>
    </row>
    <row r="85" spans="1:7" s="7" customFormat="1" ht="18" customHeight="1">
      <c r="A85" s="220"/>
      <c r="B85" s="21"/>
      <c r="C85" s="5">
        <v>4110</v>
      </c>
      <c r="D85" s="6" t="s">
        <v>37</v>
      </c>
      <c r="E85" s="8">
        <v>260000</v>
      </c>
      <c r="F85" s="9">
        <v>126559</v>
      </c>
      <c r="G85" s="36">
        <f t="shared" si="0"/>
        <v>48.67653846153846</v>
      </c>
    </row>
    <row r="86" spans="1:7" s="7" customFormat="1" ht="18" customHeight="1">
      <c r="A86" s="220"/>
      <c r="B86" s="21"/>
      <c r="C86" s="5">
        <v>4120</v>
      </c>
      <c r="D86" s="6" t="s">
        <v>38</v>
      </c>
      <c r="E86" s="8">
        <v>30000</v>
      </c>
      <c r="F86" s="9">
        <v>8166</v>
      </c>
      <c r="G86" s="36">
        <f t="shared" si="0"/>
        <v>27.22</v>
      </c>
    </row>
    <row r="87" spans="1:7" s="7" customFormat="1" ht="18" customHeight="1">
      <c r="A87" s="220"/>
      <c r="B87" s="21"/>
      <c r="C87" s="5">
        <v>4140</v>
      </c>
      <c r="D87" s="6" t="s">
        <v>86</v>
      </c>
      <c r="E87" s="8">
        <v>9000</v>
      </c>
      <c r="F87" s="9">
        <v>0</v>
      </c>
      <c r="G87" s="36">
        <f t="shared" si="0"/>
        <v>0</v>
      </c>
    </row>
    <row r="88" spans="1:7" s="7" customFormat="1" ht="18" customHeight="1">
      <c r="A88" s="220"/>
      <c r="B88" s="21"/>
      <c r="C88" s="5">
        <v>4170</v>
      </c>
      <c r="D88" s="6" t="s">
        <v>90</v>
      </c>
      <c r="E88" s="8">
        <v>10000</v>
      </c>
      <c r="F88" s="9">
        <v>0</v>
      </c>
      <c r="G88" s="36">
        <f t="shared" si="0"/>
        <v>0</v>
      </c>
    </row>
    <row r="89" spans="1:7" s="7" customFormat="1" ht="18" customHeight="1">
      <c r="A89" s="220"/>
      <c r="B89" s="21"/>
      <c r="C89" s="5">
        <v>4210</v>
      </c>
      <c r="D89" s="6" t="s">
        <v>41</v>
      </c>
      <c r="E89" s="8">
        <v>123800</v>
      </c>
      <c r="F89" s="9">
        <v>27116</v>
      </c>
      <c r="G89" s="36">
        <f t="shared" si="0"/>
        <v>21.90306946688207</v>
      </c>
    </row>
    <row r="90" spans="1:7" s="7" customFormat="1" ht="18" customHeight="1">
      <c r="A90" s="220"/>
      <c r="B90" s="21"/>
      <c r="C90" s="5">
        <v>4260</v>
      </c>
      <c r="D90" s="6" t="s">
        <v>32</v>
      </c>
      <c r="E90" s="8">
        <v>20000</v>
      </c>
      <c r="F90" s="9">
        <v>10853</v>
      </c>
      <c r="G90" s="36">
        <f>F90/E90%</f>
        <v>54.265</v>
      </c>
    </row>
    <row r="91" spans="1:7" s="7" customFormat="1" ht="18" customHeight="1">
      <c r="A91" s="220"/>
      <c r="B91" s="21"/>
      <c r="C91" s="5">
        <v>4270</v>
      </c>
      <c r="D91" s="6" t="s">
        <v>27</v>
      </c>
      <c r="E91" s="8">
        <v>75000</v>
      </c>
      <c r="F91" s="9">
        <v>28108</v>
      </c>
      <c r="G91" s="36">
        <f>F91/E91%</f>
        <v>37.477333333333334</v>
      </c>
    </row>
    <row r="92" spans="1:7" s="7" customFormat="1" ht="18" customHeight="1">
      <c r="A92" s="220"/>
      <c r="B92" s="21"/>
      <c r="C92" s="5">
        <v>4280</v>
      </c>
      <c r="D92" s="6" t="s">
        <v>105</v>
      </c>
      <c r="E92" s="8">
        <v>480</v>
      </c>
      <c r="F92" s="9">
        <v>150</v>
      </c>
      <c r="G92" s="36">
        <f t="shared" si="0"/>
        <v>31.25</v>
      </c>
    </row>
    <row r="93" spans="1:7" s="7" customFormat="1" ht="18" customHeight="1">
      <c r="A93" s="220"/>
      <c r="B93" s="21"/>
      <c r="C93" s="5">
        <v>4300</v>
      </c>
      <c r="D93" s="6" t="s">
        <v>30</v>
      </c>
      <c r="E93" s="8">
        <v>212000</v>
      </c>
      <c r="F93" s="9">
        <v>122238</v>
      </c>
      <c r="G93" s="36">
        <f t="shared" si="0"/>
        <v>57.65943396226415</v>
      </c>
    </row>
    <row r="94" spans="1:7" s="7" customFormat="1" ht="18" customHeight="1">
      <c r="A94" s="220"/>
      <c r="B94" s="21"/>
      <c r="C94" s="5">
        <v>4360</v>
      </c>
      <c r="D94" s="6" t="s">
        <v>159</v>
      </c>
      <c r="E94" s="8">
        <v>22000</v>
      </c>
      <c r="F94" s="9">
        <v>10561</v>
      </c>
      <c r="G94" s="36">
        <f>F94/E94%</f>
        <v>48.00454545454546</v>
      </c>
    </row>
    <row r="95" spans="1:7" s="7" customFormat="1" ht="18" customHeight="1">
      <c r="A95" s="220"/>
      <c r="B95" s="21"/>
      <c r="C95" s="5">
        <v>4410</v>
      </c>
      <c r="D95" s="6" t="s">
        <v>45</v>
      </c>
      <c r="E95" s="8">
        <v>12000</v>
      </c>
      <c r="F95" s="9">
        <v>5525</v>
      </c>
      <c r="G95" s="36">
        <f t="shared" si="0"/>
        <v>46.041666666666664</v>
      </c>
    </row>
    <row r="96" spans="1:7" s="7" customFormat="1" ht="18" customHeight="1">
      <c r="A96" s="220"/>
      <c r="B96" s="21"/>
      <c r="C96" s="5">
        <v>4420</v>
      </c>
      <c r="D96" s="6" t="s">
        <v>171</v>
      </c>
      <c r="E96" s="8">
        <v>800</v>
      </c>
      <c r="F96" s="9">
        <v>719</v>
      </c>
      <c r="G96" s="36">
        <f t="shared" si="0"/>
        <v>89.875</v>
      </c>
    </row>
    <row r="97" spans="1:7" s="7" customFormat="1" ht="18" customHeight="1">
      <c r="A97" s="220"/>
      <c r="B97" s="21"/>
      <c r="C97" s="5">
        <v>4430</v>
      </c>
      <c r="D97" s="6" t="s">
        <v>172</v>
      </c>
      <c r="E97" s="8">
        <v>4500</v>
      </c>
      <c r="F97" s="9">
        <v>3960</v>
      </c>
      <c r="G97" s="36">
        <f t="shared" si="0"/>
        <v>88</v>
      </c>
    </row>
    <row r="98" spans="1:7" s="7" customFormat="1" ht="18" customHeight="1">
      <c r="A98" s="220"/>
      <c r="B98" s="21"/>
      <c r="C98" s="5">
        <v>4440</v>
      </c>
      <c r="D98" s="6" t="s">
        <v>46</v>
      </c>
      <c r="E98" s="8">
        <v>32544</v>
      </c>
      <c r="F98" s="9">
        <v>24400</v>
      </c>
      <c r="G98" s="36">
        <f t="shared" si="0"/>
        <v>74.97541789577188</v>
      </c>
    </row>
    <row r="99" spans="1:7" s="7" customFormat="1" ht="18" customHeight="1">
      <c r="A99" s="220"/>
      <c r="B99" s="21"/>
      <c r="C99" s="5">
        <v>4530</v>
      </c>
      <c r="D99" s="6" t="s">
        <v>47</v>
      </c>
      <c r="E99" s="8">
        <v>2400</v>
      </c>
      <c r="F99" s="9">
        <v>2257</v>
      </c>
      <c r="G99" s="36">
        <f t="shared" si="0"/>
        <v>94.04166666666667</v>
      </c>
    </row>
    <row r="100" spans="1:7" s="7" customFormat="1" ht="18" customHeight="1">
      <c r="A100" s="220"/>
      <c r="B100" s="21"/>
      <c r="C100" s="5">
        <v>4700</v>
      </c>
      <c r="D100" s="6" t="s">
        <v>106</v>
      </c>
      <c r="E100" s="8">
        <v>16000</v>
      </c>
      <c r="F100" s="9">
        <v>7776</v>
      </c>
      <c r="G100" s="36">
        <f t="shared" si="0"/>
        <v>48.6</v>
      </c>
    </row>
    <row r="101" spans="1:7" s="7" customFormat="1" ht="18" customHeight="1">
      <c r="A101" s="220"/>
      <c r="B101" s="21"/>
      <c r="C101" s="5">
        <v>6060</v>
      </c>
      <c r="D101" s="6" t="s">
        <v>173</v>
      </c>
      <c r="E101" s="8">
        <v>100000</v>
      </c>
      <c r="F101" s="9">
        <v>0</v>
      </c>
      <c r="G101" s="36">
        <f t="shared" si="0"/>
        <v>0</v>
      </c>
    </row>
    <row r="102" spans="1:7" s="7" customFormat="1" ht="18" customHeight="1">
      <c r="A102" s="220"/>
      <c r="B102" s="21">
        <v>75075</v>
      </c>
      <c r="C102" s="5"/>
      <c r="D102" s="6" t="s">
        <v>107</v>
      </c>
      <c r="E102" s="62">
        <f>SUM(E103:E104)</f>
        <v>45039</v>
      </c>
      <c r="F102" s="65">
        <f>SUM(F103:F104)</f>
        <v>30848</v>
      </c>
      <c r="G102" s="66">
        <f t="shared" si="0"/>
        <v>68.49175159306378</v>
      </c>
    </row>
    <row r="103" spans="1:7" s="7" customFormat="1" ht="18" customHeight="1">
      <c r="A103" s="220"/>
      <c r="B103" s="21"/>
      <c r="C103" s="5">
        <v>4210</v>
      </c>
      <c r="D103" s="6" t="s">
        <v>41</v>
      </c>
      <c r="E103" s="78">
        <v>11000</v>
      </c>
      <c r="F103" s="79">
        <v>10399</v>
      </c>
      <c r="G103" s="66">
        <f t="shared" si="0"/>
        <v>94.53636363636365</v>
      </c>
    </row>
    <row r="104" spans="1:7" s="7" customFormat="1" ht="18" customHeight="1">
      <c r="A104" s="220"/>
      <c r="B104" s="21"/>
      <c r="C104" s="5">
        <v>4300</v>
      </c>
      <c r="D104" s="6" t="s">
        <v>30</v>
      </c>
      <c r="E104" s="8">
        <v>34039</v>
      </c>
      <c r="F104" s="9">
        <v>20449</v>
      </c>
      <c r="G104" s="36">
        <f t="shared" si="0"/>
        <v>60.07520784981932</v>
      </c>
    </row>
    <row r="105" spans="1:7" s="7" customFormat="1" ht="18" customHeight="1">
      <c r="A105" s="220"/>
      <c r="B105" s="21">
        <v>75095</v>
      </c>
      <c r="C105" s="5"/>
      <c r="D105" s="6" t="s">
        <v>14</v>
      </c>
      <c r="E105" s="62">
        <f>SUM(E106:E107)</f>
        <v>105915</v>
      </c>
      <c r="F105" s="62">
        <f>SUM(F106:F107)</f>
        <v>65666</v>
      </c>
      <c r="G105" s="36">
        <f t="shared" si="0"/>
        <v>61.99877260067035</v>
      </c>
    </row>
    <row r="106" spans="1:7" s="7" customFormat="1" ht="18" customHeight="1">
      <c r="A106" s="220"/>
      <c r="B106" s="21"/>
      <c r="C106" s="5">
        <v>4100</v>
      </c>
      <c r="D106" s="6" t="s">
        <v>29</v>
      </c>
      <c r="E106" s="78">
        <v>73000</v>
      </c>
      <c r="F106" s="79">
        <v>35478</v>
      </c>
      <c r="G106" s="36">
        <f t="shared" si="0"/>
        <v>48.6</v>
      </c>
    </row>
    <row r="107" spans="1:7" s="7" customFormat="1" ht="18" customHeight="1">
      <c r="A107" s="220"/>
      <c r="B107" s="21"/>
      <c r="C107" s="5">
        <v>4430</v>
      </c>
      <c r="D107" s="6" t="s">
        <v>26</v>
      </c>
      <c r="E107" s="78">
        <v>32915</v>
      </c>
      <c r="F107" s="79">
        <v>30188</v>
      </c>
      <c r="G107" s="36">
        <f t="shared" si="0"/>
        <v>91.71502354549598</v>
      </c>
    </row>
    <row r="108" spans="1:7" s="7" customFormat="1" ht="18" customHeight="1">
      <c r="A108" s="152">
        <v>751</v>
      </c>
      <c r="B108" s="153"/>
      <c r="C108" s="153"/>
      <c r="D108" s="154" t="s">
        <v>11</v>
      </c>
      <c r="E108" s="155">
        <f>E109+E112</f>
        <v>10168</v>
      </c>
      <c r="F108" s="155">
        <f>F109+F112</f>
        <v>802</v>
      </c>
      <c r="G108" s="141">
        <f t="shared" si="0"/>
        <v>7.887490165224233</v>
      </c>
    </row>
    <row r="109" spans="1:9" s="7" customFormat="1" ht="18" customHeight="1">
      <c r="A109" s="200"/>
      <c r="B109" s="123">
        <v>75101</v>
      </c>
      <c r="C109" s="19"/>
      <c r="D109" s="16" t="s">
        <v>48</v>
      </c>
      <c r="E109" s="67">
        <f>SUM(E110:E111)</f>
        <v>10168</v>
      </c>
      <c r="F109" s="67">
        <f>SUM(F111:F111)</f>
        <v>802</v>
      </c>
      <c r="G109" s="36">
        <f t="shared" si="0"/>
        <v>7.887490165224233</v>
      </c>
      <c r="I109" s="191"/>
    </row>
    <row r="110" spans="1:9" s="7" customFormat="1" ht="18" customHeight="1">
      <c r="A110" s="201"/>
      <c r="B110" s="60"/>
      <c r="C110" s="21">
        <v>4210</v>
      </c>
      <c r="D110" s="6" t="s">
        <v>41</v>
      </c>
      <c r="E110" s="111">
        <v>8568</v>
      </c>
      <c r="F110" s="79">
        <v>0</v>
      </c>
      <c r="G110" s="36"/>
      <c r="I110" s="191"/>
    </row>
    <row r="111" spans="1:7" s="7" customFormat="1" ht="18" customHeight="1">
      <c r="A111" s="201"/>
      <c r="B111" s="60"/>
      <c r="C111" s="21">
        <v>4300</v>
      </c>
      <c r="D111" s="16" t="s">
        <v>30</v>
      </c>
      <c r="E111" s="28">
        <v>1600</v>
      </c>
      <c r="F111" s="9">
        <v>802</v>
      </c>
      <c r="G111" s="36">
        <f>F111/E111*10000%</f>
        <v>50.125</v>
      </c>
    </row>
    <row r="112" spans="1:7" s="7" customFormat="1" ht="18" customHeight="1" hidden="1">
      <c r="A112" s="21"/>
      <c r="B112" s="21">
        <v>75107</v>
      </c>
      <c r="C112" s="21"/>
      <c r="D112" s="24" t="s">
        <v>87</v>
      </c>
      <c r="E112" s="64"/>
      <c r="F112" s="64"/>
      <c r="G112" s="36" t="e">
        <f aca="true" t="shared" si="1" ref="G112:G119">F112/E112*10000%</f>
        <v>#DIV/0!</v>
      </c>
    </row>
    <row r="113" spans="1:7" s="7" customFormat="1" ht="18" customHeight="1" hidden="1">
      <c r="A113" s="21"/>
      <c r="B113" s="21"/>
      <c r="C113" s="21">
        <v>3030</v>
      </c>
      <c r="D113" s="24" t="s">
        <v>156</v>
      </c>
      <c r="E113" s="28"/>
      <c r="F113" s="28"/>
      <c r="G113" s="36" t="e">
        <f t="shared" si="1"/>
        <v>#DIV/0!</v>
      </c>
    </row>
    <row r="114" spans="1:7" s="7" customFormat="1" ht="18" customHeight="1" hidden="1">
      <c r="A114" s="21"/>
      <c r="B114" s="21"/>
      <c r="C114" s="21">
        <v>4110</v>
      </c>
      <c r="D114" s="24" t="s">
        <v>37</v>
      </c>
      <c r="E114" s="28"/>
      <c r="F114" s="28"/>
      <c r="G114" s="36" t="e">
        <f t="shared" si="1"/>
        <v>#DIV/0!</v>
      </c>
    </row>
    <row r="115" spans="1:7" s="7" customFormat="1" ht="18" customHeight="1" hidden="1">
      <c r="A115" s="21"/>
      <c r="B115" s="21"/>
      <c r="C115" s="21">
        <v>4120</v>
      </c>
      <c r="D115" s="24" t="s">
        <v>38</v>
      </c>
      <c r="E115" s="28"/>
      <c r="F115" s="28"/>
      <c r="G115" s="36" t="e">
        <f t="shared" si="1"/>
        <v>#DIV/0!</v>
      </c>
    </row>
    <row r="116" spans="1:7" s="7" customFormat="1" ht="18" customHeight="1" hidden="1">
      <c r="A116" s="21"/>
      <c r="B116" s="21"/>
      <c r="C116" s="21">
        <v>4170</v>
      </c>
      <c r="D116" s="24" t="s">
        <v>90</v>
      </c>
      <c r="E116" s="28"/>
      <c r="F116" s="28"/>
      <c r="G116" s="36" t="e">
        <f t="shared" si="1"/>
        <v>#DIV/0!</v>
      </c>
    </row>
    <row r="117" spans="1:7" s="7" customFormat="1" ht="18" customHeight="1" hidden="1">
      <c r="A117" s="21"/>
      <c r="B117" s="21"/>
      <c r="C117" s="21">
        <v>4210</v>
      </c>
      <c r="D117" s="24" t="s">
        <v>41</v>
      </c>
      <c r="E117" s="28"/>
      <c r="F117" s="28"/>
      <c r="G117" s="36" t="e">
        <f t="shared" si="1"/>
        <v>#DIV/0!</v>
      </c>
    </row>
    <row r="118" spans="1:7" s="7" customFormat="1" ht="15.75" customHeight="1" hidden="1">
      <c r="A118" s="21"/>
      <c r="B118" s="21"/>
      <c r="C118" s="21">
        <v>4300</v>
      </c>
      <c r="D118" s="24" t="s">
        <v>30</v>
      </c>
      <c r="E118" s="28"/>
      <c r="F118" s="28"/>
      <c r="G118" s="36" t="e">
        <f t="shared" si="1"/>
        <v>#DIV/0!</v>
      </c>
    </row>
    <row r="119" spans="1:7" s="7" customFormat="1" ht="18" customHeight="1" hidden="1">
      <c r="A119" s="14"/>
      <c r="B119" s="14"/>
      <c r="C119" s="14">
        <v>4410</v>
      </c>
      <c r="D119" s="25" t="s">
        <v>45</v>
      </c>
      <c r="E119" s="26"/>
      <c r="F119" s="26"/>
      <c r="G119" s="36" t="e">
        <f t="shared" si="1"/>
        <v>#DIV/0!</v>
      </c>
    </row>
    <row r="120" spans="1:7" s="7" customFormat="1" ht="18" customHeight="1">
      <c r="A120" s="221">
        <v>754</v>
      </c>
      <c r="B120" s="204"/>
      <c r="C120" s="206"/>
      <c r="D120" s="161" t="s">
        <v>49</v>
      </c>
      <c r="E120" s="202">
        <f>E122+E127+E129+E131+E134</f>
        <v>202008</v>
      </c>
      <c r="F120" s="202">
        <f>F122+F127+F129+F131+F134</f>
        <v>71505</v>
      </c>
      <c r="G120" s="218">
        <f>F120/E120%</f>
        <v>35.39711298562433</v>
      </c>
    </row>
    <row r="121" spans="1:7" s="7" customFormat="1" ht="15.75" customHeight="1">
      <c r="A121" s="222"/>
      <c r="B121" s="205"/>
      <c r="C121" s="207"/>
      <c r="D121" s="162" t="s">
        <v>50</v>
      </c>
      <c r="E121" s="203"/>
      <c r="F121" s="203"/>
      <c r="G121" s="219"/>
    </row>
    <row r="122" spans="1:7" s="7" customFormat="1" ht="18" customHeight="1">
      <c r="A122" s="210"/>
      <c r="B122" s="56">
        <v>75412</v>
      </c>
      <c r="C122" s="125"/>
      <c r="D122" s="70" t="s">
        <v>51</v>
      </c>
      <c r="E122" s="126">
        <f>SUM(E123:E126)</f>
        <v>201308</v>
      </c>
      <c r="F122" s="126">
        <f>SUM(F123:F126)</f>
        <v>71505</v>
      </c>
      <c r="G122" s="36">
        <f>F122/E122%</f>
        <v>35.52019790569675</v>
      </c>
    </row>
    <row r="123" spans="1:10" s="7" customFormat="1" ht="27.75" customHeight="1">
      <c r="A123" s="210"/>
      <c r="B123" s="56"/>
      <c r="C123" s="56">
        <v>2360</v>
      </c>
      <c r="D123" s="106" t="s">
        <v>88</v>
      </c>
      <c r="E123" s="72">
        <v>141000</v>
      </c>
      <c r="F123" s="72">
        <v>71000</v>
      </c>
      <c r="G123" s="36">
        <f aca="true" t="shared" si="2" ref="G123:G218">F123/E123*10000%</f>
        <v>50.35460992907801</v>
      </c>
      <c r="J123" s="7" t="s">
        <v>127</v>
      </c>
    </row>
    <row r="124" spans="1:7" s="7" customFormat="1" ht="17.25" customHeight="1">
      <c r="A124" s="210"/>
      <c r="B124" s="56"/>
      <c r="C124" s="56">
        <v>4210</v>
      </c>
      <c r="D124" s="24" t="s">
        <v>41</v>
      </c>
      <c r="E124" s="72">
        <v>4308</v>
      </c>
      <c r="F124" s="72">
        <v>505</v>
      </c>
      <c r="G124" s="36">
        <f t="shared" si="2"/>
        <v>11.722376973073352</v>
      </c>
    </row>
    <row r="125" spans="1:7" s="7" customFormat="1" ht="15.75" customHeight="1">
      <c r="A125" s="210"/>
      <c r="B125" s="56"/>
      <c r="C125" s="56">
        <v>4300</v>
      </c>
      <c r="D125" s="106" t="s">
        <v>30</v>
      </c>
      <c r="E125" s="72">
        <v>6000</v>
      </c>
      <c r="F125" s="72">
        <v>0</v>
      </c>
      <c r="G125" s="36">
        <f t="shared" si="2"/>
        <v>0</v>
      </c>
    </row>
    <row r="126" spans="1:7" s="7" customFormat="1" ht="16.5" customHeight="1">
      <c r="A126" s="210"/>
      <c r="B126" s="56"/>
      <c r="C126" s="56">
        <v>6050</v>
      </c>
      <c r="D126" s="106" t="s">
        <v>89</v>
      </c>
      <c r="E126" s="72">
        <v>50000</v>
      </c>
      <c r="F126" s="72">
        <v>0</v>
      </c>
      <c r="G126" s="36">
        <f t="shared" si="2"/>
        <v>0</v>
      </c>
    </row>
    <row r="127" spans="1:7" s="7" customFormat="1" ht="17.25" customHeight="1" hidden="1">
      <c r="A127" s="210"/>
      <c r="B127" s="56">
        <v>75405</v>
      </c>
      <c r="C127" s="56"/>
      <c r="D127" s="106" t="s">
        <v>158</v>
      </c>
      <c r="E127" s="71"/>
      <c r="F127" s="71"/>
      <c r="G127" s="36">
        <v>0</v>
      </c>
    </row>
    <row r="128" spans="1:7" s="7" customFormat="1" ht="16.5" customHeight="1" hidden="1">
      <c r="A128" s="210"/>
      <c r="B128" s="56"/>
      <c r="C128" s="56">
        <v>3000</v>
      </c>
      <c r="D128" s="106" t="s">
        <v>142</v>
      </c>
      <c r="E128" s="72"/>
      <c r="F128" s="72"/>
      <c r="G128" s="36">
        <v>0</v>
      </c>
    </row>
    <row r="129" spans="1:7" s="7" customFormat="1" ht="16.5" customHeight="1">
      <c r="A129" s="210"/>
      <c r="B129" s="56">
        <v>75414</v>
      </c>
      <c r="C129" s="56"/>
      <c r="D129" s="106" t="s">
        <v>81</v>
      </c>
      <c r="E129" s="71">
        <v>400</v>
      </c>
      <c r="F129" s="71">
        <v>0</v>
      </c>
      <c r="G129" s="36">
        <v>0</v>
      </c>
    </row>
    <row r="130" spans="1:7" s="7" customFormat="1" ht="18.75" customHeight="1">
      <c r="A130" s="210"/>
      <c r="B130" s="56"/>
      <c r="C130" s="56">
        <v>4300</v>
      </c>
      <c r="D130" s="106" t="s">
        <v>30</v>
      </c>
      <c r="E130" s="72">
        <v>400</v>
      </c>
      <c r="F130" s="72">
        <v>0</v>
      </c>
      <c r="G130" s="36">
        <v>0</v>
      </c>
    </row>
    <row r="131" spans="1:7" s="7" customFormat="1" ht="16.5" customHeight="1">
      <c r="A131" s="56"/>
      <c r="B131" s="27">
        <v>75421</v>
      </c>
      <c r="C131" s="56"/>
      <c r="D131" s="70" t="s">
        <v>116</v>
      </c>
      <c r="E131" s="71">
        <f>SUM(E132:E133)</f>
        <v>300</v>
      </c>
      <c r="F131" s="71">
        <f>SUM(F132:F133)</f>
        <v>0</v>
      </c>
      <c r="G131" s="36">
        <f t="shared" si="2"/>
        <v>0</v>
      </c>
    </row>
    <row r="132" spans="1:7" s="7" customFormat="1" ht="18.75" customHeight="1" hidden="1">
      <c r="A132" s="56"/>
      <c r="B132" s="27"/>
      <c r="C132" s="56">
        <v>4210</v>
      </c>
      <c r="D132" s="70" t="s">
        <v>41</v>
      </c>
      <c r="E132" s="116"/>
      <c r="F132" s="116"/>
      <c r="G132" s="36" t="e">
        <f t="shared" si="2"/>
        <v>#DIV/0!</v>
      </c>
    </row>
    <row r="133" spans="1:7" s="7" customFormat="1" ht="18.75" customHeight="1">
      <c r="A133" s="21"/>
      <c r="B133" s="27"/>
      <c r="C133" s="56">
        <v>4300</v>
      </c>
      <c r="D133" s="70" t="s">
        <v>30</v>
      </c>
      <c r="E133" s="72">
        <v>300</v>
      </c>
      <c r="F133" s="72">
        <v>0</v>
      </c>
      <c r="G133" s="36">
        <f t="shared" si="2"/>
        <v>0</v>
      </c>
    </row>
    <row r="134" spans="1:7" s="7" customFormat="1" ht="18.75" customHeight="1" hidden="1">
      <c r="A134" s="21"/>
      <c r="B134" s="194">
        <v>75495</v>
      </c>
      <c r="C134" s="60"/>
      <c r="D134" s="69" t="s">
        <v>14</v>
      </c>
      <c r="E134" s="63"/>
      <c r="F134" s="63"/>
      <c r="G134" s="36" t="e">
        <f t="shared" si="2"/>
        <v>#DIV/0!</v>
      </c>
    </row>
    <row r="135" spans="1:7" s="7" customFormat="1" ht="30.75" customHeight="1" hidden="1">
      <c r="A135" s="21"/>
      <c r="B135" s="194"/>
      <c r="C135" s="60">
        <v>2360</v>
      </c>
      <c r="D135" s="69" t="s">
        <v>88</v>
      </c>
      <c r="E135" s="58"/>
      <c r="F135" s="58"/>
      <c r="G135" s="36" t="e">
        <f t="shared" si="2"/>
        <v>#DIV/0!</v>
      </c>
    </row>
    <row r="136" spans="1:7" s="7" customFormat="1" ht="18.75" customHeight="1" hidden="1">
      <c r="A136" s="14"/>
      <c r="B136" s="29"/>
      <c r="C136" s="122">
        <v>4300</v>
      </c>
      <c r="D136" s="121" t="s">
        <v>30</v>
      </c>
      <c r="E136" s="120"/>
      <c r="F136" s="120"/>
      <c r="G136" s="36" t="e">
        <f t="shared" si="2"/>
        <v>#DIV/0!</v>
      </c>
    </row>
    <row r="137" spans="1:7" s="7" customFormat="1" ht="22.5" customHeight="1">
      <c r="A137" s="152">
        <v>757</v>
      </c>
      <c r="B137" s="163"/>
      <c r="C137" s="152"/>
      <c r="D137" s="154" t="s">
        <v>74</v>
      </c>
      <c r="E137" s="155">
        <v>250000</v>
      </c>
      <c r="F137" s="155">
        <v>122270</v>
      </c>
      <c r="G137" s="164">
        <f>F137/E137*10000%</f>
        <v>48.908</v>
      </c>
    </row>
    <row r="138" spans="1:7" s="7" customFormat="1" ht="18" customHeight="1">
      <c r="A138" s="19"/>
      <c r="B138" s="41">
        <v>75702</v>
      </c>
      <c r="C138" s="42"/>
      <c r="D138" s="39" t="s">
        <v>92</v>
      </c>
      <c r="E138" s="67">
        <v>250000</v>
      </c>
      <c r="F138" s="65">
        <v>122270</v>
      </c>
      <c r="G138" s="36">
        <f>F138/E138*10000%</f>
        <v>48.908</v>
      </c>
    </row>
    <row r="139" spans="1:7" s="7" customFormat="1" ht="18" customHeight="1">
      <c r="A139" s="14"/>
      <c r="B139" s="15"/>
      <c r="C139" s="14">
        <v>8070</v>
      </c>
      <c r="D139" s="16" t="s">
        <v>91</v>
      </c>
      <c r="E139" s="26">
        <v>250000</v>
      </c>
      <c r="F139" s="9">
        <v>122270</v>
      </c>
      <c r="G139" s="36">
        <f>F139/E139*10000%</f>
        <v>48.908</v>
      </c>
    </row>
    <row r="140" spans="1:7" s="7" customFormat="1" ht="21" customHeight="1">
      <c r="A140" s="152">
        <v>758</v>
      </c>
      <c r="B140" s="163"/>
      <c r="C140" s="152"/>
      <c r="D140" s="154" t="s">
        <v>82</v>
      </c>
      <c r="E140" s="155">
        <v>72182</v>
      </c>
      <c r="F140" s="155">
        <v>0</v>
      </c>
      <c r="G140" s="164"/>
    </row>
    <row r="141" spans="1:7" s="7" customFormat="1" ht="18" customHeight="1">
      <c r="A141" s="19"/>
      <c r="B141" s="40">
        <v>75818</v>
      </c>
      <c r="C141" s="19"/>
      <c r="D141" s="16" t="s">
        <v>93</v>
      </c>
      <c r="E141" s="59">
        <v>72182</v>
      </c>
      <c r="F141" s="76">
        <v>0</v>
      </c>
      <c r="G141" s="37"/>
    </row>
    <row r="142" spans="1:7" s="7" customFormat="1" ht="18" customHeight="1">
      <c r="A142" s="14"/>
      <c r="B142" s="15"/>
      <c r="C142" s="14">
        <v>4810</v>
      </c>
      <c r="D142" s="16" t="s">
        <v>83</v>
      </c>
      <c r="E142" s="26">
        <v>72182</v>
      </c>
      <c r="F142" s="9">
        <v>0</v>
      </c>
      <c r="G142" s="36"/>
    </row>
    <row r="143" spans="1:7" s="7" customFormat="1" ht="21" customHeight="1">
      <c r="A143" s="152">
        <v>801</v>
      </c>
      <c r="B143" s="153"/>
      <c r="C143" s="153"/>
      <c r="D143" s="154" t="s">
        <v>12</v>
      </c>
      <c r="E143" s="155">
        <f>E144+E163+E172+E191+E206+E215+E227+E232+E242+E248+E254</f>
        <v>9252181</v>
      </c>
      <c r="F143" s="155">
        <f>F144+F163+F172+F191+F206+F215+F227+F232+F242+F248+F254</f>
        <v>4790546</v>
      </c>
      <c r="G143" s="164">
        <f t="shared" si="2"/>
        <v>51.77747819676247</v>
      </c>
    </row>
    <row r="144" spans="1:7" s="7" customFormat="1" ht="18" customHeight="1">
      <c r="A144" s="211"/>
      <c r="B144" s="5">
        <v>80101</v>
      </c>
      <c r="C144" s="5"/>
      <c r="D144" s="6" t="s">
        <v>13</v>
      </c>
      <c r="E144" s="62">
        <f>SUM(E145:E162)</f>
        <v>4648524</v>
      </c>
      <c r="F144" s="62">
        <f>SUM(F145:F162)</f>
        <v>2465063</v>
      </c>
      <c r="G144" s="37">
        <f t="shared" si="2"/>
        <v>53.028939938784866</v>
      </c>
    </row>
    <row r="145" spans="1:7" s="7" customFormat="1" ht="18" customHeight="1">
      <c r="A145" s="212"/>
      <c r="B145" s="5"/>
      <c r="C145" s="5">
        <v>2310</v>
      </c>
      <c r="D145" s="6" t="s">
        <v>137</v>
      </c>
      <c r="E145" s="78">
        <v>11000</v>
      </c>
      <c r="F145" s="79">
        <v>5653</v>
      </c>
      <c r="G145" s="36">
        <f>F145/E145%</f>
        <v>51.39090909090909</v>
      </c>
    </row>
    <row r="146" spans="1:7" s="7" customFormat="1" ht="18" customHeight="1">
      <c r="A146" s="212"/>
      <c r="B146" s="5"/>
      <c r="C146" s="5">
        <v>3020</v>
      </c>
      <c r="D146" s="6" t="s">
        <v>52</v>
      </c>
      <c r="E146" s="8">
        <v>204031</v>
      </c>
      <c r="F146" s="9">
        <v>99063</v>
      </c>
      <c r="G146" s="36">
        <f t="shared" si="2"/>
        <v>48.55291597845425</v>
      </c>
    </row>
    <row r="147" spans="1:9" s="7" customFormat="1" ht="18" customHeight="1">
      <c r="A147" s="212"/>
      <c r="B147" s="5"/>
      <c r="C147" s="5">
        <v>4010</v>
      </c>
      <c r="D147" s="6" t="s">
        <v>43</v>
      </c>
      <c r="E147" s="8">
        <v>2924839</v>
      </c>
      <c r="F147" s="9">
        <v>1459203</v>
      </c>
      <c r="G147" s="36">
        <f t="shared" si="2"/>
        <v>49.89002813488195</v>
      </c>
      <c r="I147" s="119"/>
    </row>
    <row r="148" spans="1:7" s="7" customFormat="1" ht="18" customHeight="1">
      <c r="A148" s="212"/>
      <c r="B148" s="5"/>
      <c r="C148" s="5">
        <v>4040</v>
      </c>
      <c r="D148" s="6" t="s">
        <v>44</v>
      </c>
      <c r="E148" s="8">
        <v>251109</v>
      </c>
      <c r="F148" s="9">
        <v>251109</v>
      </c>
      <c r="G148" s="36">
        <f t="shared" si="2"/>
        <v>100</v>
      </c>
    </row>
    <row r="149" spans="1:7" s="7" customFormat="1" ht="18" customHeight="1">
      <c r="A149" s="212"/>
      <c r="B149" s="5"/>
      <c r="C149" s="5">
        <v>4110</v>
      </c>
      <c r="D149" s="6" t="s">
        <v>37</v>
      </c>
      <c r="E149" s="8">
        <v>588754</v>
      </c>
      <c r="F149" s="9">
        <v>269244</v>
      </c>
      <c r="G149" s="36">
        <f t="shared" si="2"/>
        <v>45.73115426816633</v>
      </c>
    </row>
    <row r="150" spans="1:7" s="7" customFormat="1" ht="18" customHeight="1">
      <c r="A150" s="212"/>
      <c r="B150" s="5"/>
      <c r="C150" s="5">
        <v>4120</v>
      </c>
      <c r="D150" s="6" t="s">
        <v>38</v>
      </c>
      <c r="E150" s="8">
        <v>84076</v>
      </c>
      <c r="F150" s="9">
        <v>31838</v>
      </c>
      <c r="G150" s="36">
        <f>F150/E150%</f>
        <v>37.86811932061468</v>
      </c>
    </row>
    <row r="151" spans="1:7" s="7" customFormat="1" ht="18" customHeight="1" hidden="1">
      <c r="A151" s="212"/>
      <c r="B151" s="5"/>
      <c r="C151" s="5">
        <v>4170</v>
      </c>
      <c r="D151" s="6" t="s">
        <v>90</v>
      </c>
      <c r="E151" s="8"/>
      <c r="F151" s="9"/>
      <c r="G151" s="36"/>
    </row>
    <row r="152" spans="1:7" s="7" customFormat="1" ht="18" customHeight="1">
      <c r="A152" s="212"/>
      <c r="B152" s="5"/>
      <c r="C152" s="5">
        <v>4210</v>
      </c>
      <c r="D152" s="6" t="s">
        <v>41</v>
      </c>
      <c r="E152" s="8">
        <v>101908</v>
      </c>
      <c r="F152" s="9">
        <v>67917</v>
      </c>
      <c r="G152" s="36">
        <f>F152/E152%</f>
        <v>66.64540566000706</v>
      </c>
    </row>
    <row r="153" spans="1:7" s="7" customFormat="1" ht="18" customHeight="1">
      <c r="A153" s="212"/>
      <c r="B153" s="5"/>
      <c r="C153" s="5">
        <v>4240</v>
      </c>
      <c r="D153" s="6" t="s">
        <v>53</v>
      </c>
      <c r="E153" s="8">
        <v>31662</v>
      </c>
      <c r="F153" s="9">
        <v>540</v>
      </c>
      <c r="G153" s="36">
        <f t="shared" si="2"/>
        <v>1.7055144968732234</v>
      </c>
    </row>
    <row r="154" spans="1:7" s="7" customFormat="1" ht="18" customHeight="1">
      <c r="A154" s="212"/>
      <c r="B154" s="5"/>
      <c r="C154" s="5">
        <v>4260</v>
      </c>
      <c r="D154" s="6" t="s">
        <v>32</v>
      </c>
      <c r="E154" s="8">
        <v>177800</v>
      </c>
      <c r="F154" s="9">
        <v>89223</v>
      </c>
      <c r="G154" s="36">
        <f t="shared" si="2"/>
        <v>50.181664791901014</v>
      </c>
    </row>
    <row r="155" spans="1:7" s="7" customFormat="1" ht="18" customHeight="1" hidden="1">
      <c r="A155" s="212"/>
      <c r="B155" s="5"/>
      <c r="C155" s="5">
        <v>4270</v>
      </c>
      <c r="D155" s="6" t="s">
        <v>27</v>
      </c>
      <c r="E155" s="8"/>
      <c r="F155" s="9"/>
      <c r="G155" s="36" t="e">
        <f t="shared" si="2"/>
        <v>#DIV/0!</v>
      </c>
    </row>
    <row r="156" spans="1:7" s="7" customFormat="1" ht="18" customHeight="1">
      <c r="A156" s="212"/>
      <c r="B156" s="5"/>
      <c r="C156" s="5">
        <v>4280</v>
      </c>
      <c r="D156" s="6" t="s">
        <v>105</v>
      </c>
      <c r="E156" s="8">
        <v>5200</v>
      </c>
      <c r="F156" s="9">
        <v>0</v>
      </c>
      <c r="G156" s="36">
        <f>F156/E156%</f>
        <v>0</v>
      </c>
    </row>
    <row r="157" spans="1:7" s="7" customFormat="1" ht="18" customHeight="1">
      <c r="A157" s="212"/>
      <c r="B157" s="5"/>
      <c r="C157" s="5">
        <v>4300</v>
      </c>
      <c r="D157" s="6" t="s">
        <v>30</v>
      </c>
      <c r="E157" s="8">
        <v>45970</v>
      </c>
      <c r="F157" s="9">
        <v>24297</v>
      </c>
      <c r="G157" s="36">
        <f t="shared" si="2"/>
        <v>52.85403524037415</v>
      </c>
    </row>
    <row r="158" spans="1:7" s="7" customFormat="1" ht="18" customHeight="1">
      <c r="A158" s="212"/>
      <c r="B158" s="5"/>
      <c r="C158" s="5">
        <v>4360</v>
      </c>
      <c r="D158" s="6" t="s">
        <v>160</v>
      </c>
      <c r="E158" s="8">
        <v>15650</v>
      </c>
      <c r="F158" s="9">
        <v>6496</v>
      </c>
      <c r="G158" s="36">
        <f t="shared" si="2"/>
        <v>41.50798722044728</v>
      </c>
    </row>
    <row r="159" spans="1:7" s="7" customFormat="1" ht="18" customHeight="1">
      <c r="A159" s="212"/>
      <c r="B159" s="5"/>
      <c r="C159" s="5">
        <v>4410</v>
      </c>
      <c r="D159" s="6" t="s">
        <v>45</v>
      </c>
      <c r="E159" s="8">
        <v>5000</v>
      </c>
      <c r="F159" s="9">
        <v>2036</v>
      </c>
      <c r="G159" s="36">
        <f t="shared" si="2"/>
        <v>40.72</v>
      </c>
    </row>
    <row r="160" spans="1:7" s="7" customFormat="1" ht="18" customHeight="1">
      <c r="A160" s="212"/>
      <c r="B160" s="5"/>
      <c r="C160" s="5">
        <v>4430</v>
      </c>
      <c r="D160" s="6" t="s">
        <v>26</v>
      </c>
      <c r="E160" s="8">
        <v>3300</v>
      </c>
      <c r="F160" s="9">
        <v>1603</v>
      </c>
      <c r="G160" s="36">
        <f t="shared" si="2"/>
        <v>48.57575757575758</v>
      </c>
    </row>
    <row r="161" spans="1:7" s="7" customFormat="1" ht="18" customHeight="1">
      <c r="A161" s="212"/>
      <c r="B161" s="5"/>
      <c r="C161" s="5">
        <v>4440</v>
      </c>
      <c r="D161" s="6" t="s">
        <v>54</v>
      </c>
      <c r="E161" s="8">
        <v>198225</v>
      </c>
      <c r="F161" s="9">
        <v>156841</v>
      </c>
      <c r="G161" s="36">
        <f t="shared" si="2"/>
        <v>79.1227140875268</v>
      </c>
    </row>
    <row r="162" spans="1:7" s="7" customFormat="1" ht="18" customHeight="1" hidden="1">
      <c r="A162" s="212"/>
      <c r="B162" s="5"/>
      <c r="C162" s="5">
        <v>6059</v>
      </c>
      <c r="D162" s="6" t="s">
        <v>24</v>
      </c>
      <c r="E162" s="8"/>
      <c r="F162" s="9"/>
      <c r="G162" s="36" t="e">
        <f t="shared" si="2"/>
        <v>#DIV/0!</v>
      </c>
    </row>
    <row r="163" spans="1:7" s="7" customFormat="1" ht="18" customHeight="1">
      <c r="A163" s="212"/>
      <c r="B163" s="5">
        <v>80103</v>
      </c>
      <c r="C163" s="5"/>
      <c r="D163" s="6" t="s">
        <v>120</v>
      </c>
      <c r="E163" s="62">
        <f>SUM(E164:E171)</f>
        <v>213182</v>
      </c>
      <c r="F163" s="62">
        <f>SUM(F164:F171)</f>
        <v>88845</v>
      </c>
      <c r="G163" s="36">
        <f t="shared" si="2"/>
        <v>41.675657419481944</v>
      </c>
    </row>
    <row r="164" spans="1:7" s="7" customFormat="1" ht="18" customHeight="1">
      <c r="A164" s="212"/>
      <c r="B164" s="5"/>
      <c r="C164" s="5">
        <v>3020</v>
      </c>
      <c r="D164" s="6" t="s">
        <v>52</v>
      </c>
      <c r="E164" s="8">
        <v>7810</v>
      </c>
      <c r="F164" s="9">
        <v>3796</v>
      </c>
      <c r="G164" s="36">
        <f t="shared" si="2"/>
        <v>48.60435339308579</v>
      </c>
    </row>
    <row r="165" spans="1:7" s="7" customFormat="1" ht="18" customHeight="1">
      <c r="A165" s="212"/>
      <c r="B165" s="5"/>
      <c r="C165" s="5">
        <v>4010</v>
      </c>
      <c r="D165" s="6" t="s">
        <v>43</v>
      </c>
      <c r="E165" s="8">
        <v>166850</v>
      </c>
      <c r="F165" s="9">
        <v>68202</v>
      </c>
      <c r="G165" s="36">
        <f t="shared" si="2"/>
        <v>40.87623614024573</v>
      </c>
    </row>
    <row r="166" spans="1:7" s="7" customFormat="1" ht="18" customHeight="1">
      <c r="A166" s="212"/>
      <c r="B166" s="5"/>
      <c r="C166" s="5">
        <v>4040</v>
      </c>
      <c r="D166" s="6" t="s">
        <v>36</v>
      </c>
      <c r="E166" s="8">
        <v>9214</v>
      </c>
      <c r="F166" s="9">
        <v>5772</v>
      </c>
      <c r="G166" s="36">
        <f t="shared" si="2"/>
        <v>62.64380290861732</v>
      </c>
    </row>
    <row r="167" spans="1:7" s="7" customFormat="1" ht="18" customHeight="1">
      <c r="A167" s="212"/>
      <c r="B167" s="5"/>
      <c r="C167" s="5">
        <v>4110</v>
      </c>
      <c r="D167" s="6" t="s">
        <v>37</v>
      </c>
      <c r="E167" s="8">
        <v>25668</v>
      </c>
      <c r="F167" s="9">
        <v>10890</v>
      </c>
      <c r="G167" s="36">
        <f t="shared" si="2"/>
        <v>42.42636746143057</v>
      </c>
    </row>
    <row r="168" spans="1:7" s="7" customFormat="1" ht="18" customHeight="1">
      <c r="A168" s="212"/>
      <c r="B168" s="5"/>
      <c r="C168" s="5">
        <v>4120</v>
      </c>
      <c r="D168" s="6" t="s">
        <v>38</v>
      </c>
      <c r="E168" s="8">
        <v>3640</v>
      </c>
      <c r="F168" s="9">
        <v>185</v>
      </c>
      <c r="G168" s="36">
        <f t="shared" si="2"/>
        <v>5.082417582417582</v>
      </c>
    </row>
    <row r="169" spans="1:7" s="7" customFormat="1" ht="18" customHeight="1" hidden="1">
      <c r="A169" s="212"/>
      <c r="B169" s="5"/>
      <c r="C169" s="5">
        <v>4170</v>
      </c>
      <c r="D169" s="6" t="s">
        <v>90</v>
      </c>
      <c r="E169" s="8"/>
      <c r="F169" s="9"/>
      <c r="G169" s="36" t="e">
        <f t="shared" si="2"/>
        <v>#DIV/0!</v>
      </c>
    </row>
    <row r="170" spans="1:7" s="7" customFormat="1" ht="18" customHeight="1" hidden="1">
      <c r="A170" s="212"/>
      <c r="B170" s="5"/>
      <c r="C170" s="5">
        <v>4260</v>
      </c>
      <c r="D170" s="6" t="s">
        <v>32</v>
      </c>
      <c r="E170" s="8"/>
      <c r="F170" s="9"/>
      <c r="G170" s="36" t="e">
        <f t="shared" si="2"/>
        <v>#DIV/0!</v>
      </c>
    </row>
    <row r="171" spans="1:7" s="7" customFormat="1" ht="18" customHeight="1" hidden="1">
      <c r="A171" s="212"/>
      <c r="B171" s="5"/>
      <c r="C171" s="5">
        <v>4300</v>
      </c>
      <c r="D171" s="6" t="s">
        <v>30</v>
      </c>
      <c r="E171" s="8"/>
      <c r="F171" s="9"/>
      <c r="G171" s="36" t="e">
        <f t="shared" si="2"/>
        <v>#DIV/0!</v>
      </c>
    </row>
    <row r="172" spans="1:7" s="7" customFormat="1" ht="15.75" customHeight="1">
      <c r="A172" s="212"/>
      <c r="B172" s="5">
        <v>80104</v>
      </c>
      <c r="C172" s="5"/>
      <c r="D172" s="6" t="s">
        <v>84</v>
      </c>
      <c r="E172" s="62">
        <f>SUM(E173:E190)</f>
        <v>850756</v>
      </c>
      <c r="F172" s="62">
        <f>SUM(F173:F190)</f>
        <v>437755</v>
      </c>
      <c r="G172" s="36">
        <f t="shared" si="2"/>
        <v>51.454823709735805</v>
      </c>
    </row>
    <row r="173" spans="1:7" s="7" customFormat="1" ht="15.75" customHeight="1">
      <c r="A173" s="212"/>
      <c r="B173" s="5"/>
      <c r="C173" s="5">
        <v>3020</v>
      </c>
      <c r="D173" s="6" t="s">
        <v>52</v>
      </c>
      <c r="E173" s="8">
        <v>22633</v>
      </c>
      <c r="F173" s="9">
        <v>10821</v>
      </c>
      <c r="G173" s="36">
        <f t="shared" si="2"/>
        <v>47.81071886183891</v>
      </c>
    </row>
    <row r="174" spans="1:7" s="7" customFormat="1" ht="15" customHeight="1">
      <c r="A174" s="212"/>
      <c r="B174" s="5"/>
      <c r="C174" s="5">
        <v>4010</v>
      </c>
      <c r="D174" s="6" t="s">
        <v>43</v>
      </c>
      <c r="E174" s="8">
        <v>502319</v>
      </c>
      <c r="F174" s="9">
        <v>239905</v>
      </c>
      <c r="G174" s="36">
        <f t="shared" si="2"/>
        <v>47.75949147852261</v>
      </c>
    </row>
    <row r="175" spans="1:7" s="7" customFormat="1" ht="15.75" customHeight="1">
      <c r="A175" s="212"/>
      <c r="B175" s="5"/>
      <c r="C175" s="5">
        <v>4040</v>
      </c>
      <c r="D175" s="6" t="s">
        <v>36</v>
      </c>
      <c r="E175" s="8">
        <v>33797</v>
      </c>
      <c r="F175" s="9">
        <v>33797</v>
      </c>
      <c r="G175" s="36">
        <f t="shared" si="2"/>
        <v>100</v>
      </c>
    </row>
    <row r="176" spans="1:7" s="7" customFormat="1" ht="15" customHeight="1">
      <c r="A176" s="212"/>
      <c r="B176" s="5"/>
      <c r="C176" s="5">
        <v>4110</v>
      </c>
      <c r="D176" s="6" t="s">
        <v>37</v>
      </c>
      <c r="E176" s="8">
        <v>82764</v>
      </c>
      <c r="F176" s="9">
        <v>41086</v>
      </c>
      <c r="G176" s="36">
        <f t="shared" si="2"/>
        <v>49.64235658015562</v>
      </c>
    </row>
    <row r="177" spans="1:7" s="7" customFormat="1" ht="15" customHeight="1">
      <c r="A177" s="212"/>
      <c r="B177" s="5"/>
      <c r="C177" s="5">
        <v>4120</v>
      </c>
      <c r="D177" s="6" t="s">
        <v>38</v>
      </c>
      <c r="E177" s="8">
        <v>11955</v>
      </c>
      <c r="F177" s="9">
        <v>3997</v>
      </c>
      <c r="G177" s="36">
        <f t="shared" si="2"/>
        <v>33.43370974487662</v>
      </c>
    </row>
    <row r="178" spans="1:7" s="7" customFormat="1" ht="15.75" customHeight="1">
      <c r="A178" s="212"/>
      <c r="B178" s="5"/>
      <c r="C178" s="5">
        <v>4210</v>
      </c>
      <c r="D178" s="6" t="s">
        <v>41</v>
      </c>
      <c r="E178" s="8">
        <v>10600</v>
      </c>
      <c r="F178" s="9">
        <v>5673</v>
      </c>
      <c r="G178" s="36">
        <f t="shared" si="2"/>
        <v>53.5188679245283</v>
      </c>
    </row>
    <row r="179" spans="1:7" s="7" customFormat="1" ht="15" customHeight="1">
      <c r="A179" s="212"/>
      <c r="B179" s="5"/>
      <c r="C179" s="5">
        <v>4220</v>
      </c>
      <c r="D179" s="6" t="s">
        <v>95</v>
      </c>
      <c r="E179" s="8">
        <v>30000</v>
      </c>
      <c r="F179" s="9">
        <v>18093</v>
      </c>
      <c r="G179" s="36">
        <f t="shared" si="2"/>
        <v>60.309999999999995</v>
      </c>
    </row>
    <row r="180" spans="1:7" s="7" customFormat="1" ht="18" customHeight="1">
      <c r="A180" s="212"/>
      <c r="B180" s="5"/>
      <c r="C180" s="5">
        <v>4260</v>
      </c>
      <c r="D180" s="6" t="s">
        <v>32</v>
      </c>
      <c r="E180" s="8">
        <v>69700</v>
      </c>
      <c r="F180" s="9">
        <v>26304</v>
      </c>
      <c r="G180" s="36">
        <f t="shared" si="2"/>
        <v>37.73888091822094</v>
      </c>
    </row>
    <row r="181" spans="1:7" s="7" customFormat="1" ht="18" customHeight="1">
      <c r="A181" s="212"/>
      <c r="B181" s="5"/>
      <c r="C181" s="5">
        <v>4280</v>
      </c>
      <c r="D181" s="6" t="s">
        <v>105</v>
      </c>
      <c r="E181" s="8">
        <v>1100</v>
      </c>
      <c r="F181" s="9">
        <v>0</v>
      </c>
      <c r="G181" s="36">
        <f t="shared" si="2"/>
        <v>0</v>
      </c>
    </row>
    <row r="182" spans="1:7" s="7" customFormat="1" ht="18" customHeight="1">
      <c r="A182" s="212"/>
      <c r="B182" s="5"/>
      <c r="C182" s="5">
        <v>4300</v>
      </c>
      <c r="D182" s="6" t="s">
        <v>30</v>
      </c>
      <c r="E182" s="8">
        <v>14310</v>
      </c>
      <c r="F182" s="9">
        <v>9228</v>
      </c>
      <c r="G182" s="36">
        <f t="shared" si="2"/>
        <v>64.48637316561845</v>
      </c>
    </row>
    <row r="183" spans="1:7" s="7" customFormat="1" ht="18" customHeight="1">
      <c r="A183" s="212"/>
      <c r="B183" s="5"/>
      <c r="C183" s="5">
        <v>4330</v>
      </c>
      <c r="D183" s="6" t="s">
        <v>161</v>
      </c>
      <c r="E183" s="8">
        <v>30000</v>
      </c>
      <c r="F183" s="9">
        <v>12584</v>
      </c>
      <c r="G183" s="36">
        <f t="shared" si="2"/>
        <v>41.946666666666665</v>
      </c>
    </row>
    <row r="184" spans="1:7" s="7" customFormat="1" ht="18" customHeight="1">
      <c r="A184" s="212"/>
      <c r="B184" s="5"/>
      <c r="C184" s="5">
        <v>4360</v>
      </c>
      <c r="D184" s="6" t="s">
        <v>160</v>
      </c>
      <c r="E184" s="8">
        <v>2300</v>
      </c>
      <c r="F184" s="9">
        <v>767</v>
      </c>
      <c r="G184" s="36">
        <f t="shared" si="2"/>
        <v>33.34782608695652</v>
      </c>
    </row>
    <row r="185" spans="1:7" s="7" customFormat="1" ht="18" customHeight="1">
      <c r="A185" s="212"/>
      <c r="B185" s="5"/>
      <c r="C185" s="5">
        <v>4410</v>
      </c>
      <c r="D185" s="6" t="s">
        <v>45</v>
      </c>
      <c r="E185" s="8">
        <v>500</v>
      </c>
      <c r="F185" s="9">
        <v>0</v>
      </c>
      <c r="G185" s="36">
        <f t="shared" si="2"/>
        <v>0</v>
      </c>
    </row>
    <row r="186" spans="1:7" s="7" customFormat="1" ht="18" customHeight="1">
      <c r="A186" s="212"/>
      <c r="B186" s="5"/>
      <c r="C186" s="5">
        <v>4430</v>
      </c>
      <c r="D186" s="6" t="s">
        <v>26</v>
      </c>
      <c r="E186" s="8">
        <v>950</v>
      </c>
      <c r="F186" s="9">
        <v>0</v>
      </c>
      <c r="G186" s="36">
        <f t="shared" si="2"/>
        <v>0</v>
      </c>
    </row>
    <row r="187" spans="1:7" s="7" customFormat="1" ht="18" customHeight="1">
      <c r="A187" s="212"/>
      <c r="B187" s="5"/>
      <c r="C187" s="5">
        <v>4440</v>
      </c>
      <c r="D187" s="6" t="s">
        <v>46</v>
      </c>
      <c r="E187" s="8">
        <v>37828</v>
      </c>
      <c r="F187" s="9">
        <v>35500</v>
      </c>
      <c r="G187" s="36">
        <f t="shared" si="2"/>
        <v>93.84582848683515</v>
      </c>
    </row>
    <row r="188" spans="1:7" s="7" customFormat="1" ht="18" customHeight="1" hidden="1">
      <c r="A188" s="212"/>
      <c r="B188" s="5"/>
      <c r="C188" s="5">
        <v>6058</v>
      </c>
      <c r="D188" s="6" t="s">
        <v>24</v>
      </c>
      <c r="E188" s="8"/>
      <c r="F188" s="9"/>
      <c r="G188" s="36" t="e">
        <f t="shared" si="2"/>
        <v>#DIV/0!</v>
      </c>
    </row>
    <row r="189" spans="1:7" s="7" customFormat="1" ht="18" customHeight="1" hidden="1">
      <c r="A189" s="212"/>
      <c r="B189" s="5"/>
      <c r="C189" s="5">
        <v>6059</v>
      </c>
      <c r="D189" s="6" t="s">
        <v>24</v>
      </c>
      <c r="E189" s="8"/>
      <c r="F189" s="9"/>
      <c r="G189" s="36" t="e">
        <f>F189/E189*10000%</f>
        <v>#DIV/0!</v>
      </c>
    </row>
    <row r="190" spans="1:7" s="7" customFormat="1" ht="18" customHeight="1" hidden="1">
      <c r="A190" s="212"/>
      <c r="B190" s="5"/>
      <c r="C190" s="5">
        <v>6060</v>
      </c>
      <c r="D190" s="6" t="s">
        <v>151</v>
      </c>
      <c r="E190" s="8"/>
      <c r="F190" s="9"/>
      <c r="G190" s="36" t="e">
        <f>F190/E190*10000%</f>
        <v>#DIV/0!</v>
      </c>
    </row>
    <row r="191" spans="1:7" s="7" customFormat="1" ht="18" customHeight="1">
      <c r="A191" s="212"/>
      <c r="B191" s="5">
        <v>80110</v>
      </c>
      <c r="C191" s="5"/>
      <c r="D191" s="6" t="s">
        <v>56</v>
      </c>
      <c r="E191" s="62">
        <f>SUM(E192:E205)</f>
        <v>1870046</v>
      </c>
      <c r="F191" s="62">
        <f>SUM(F192:F205)</f>
        <v>986612</v>
      </c>
      <c r="G191" s="36">
        <f t="shared" si="2"/>
        <v>52.758702192352494</v>
      </c>
    </row>
    <row r="192" spans="1:7" s="7" customFormat="1" ht="18" customHeight="1">
      <c r="A192" s="212"/>
      <c r="B192" s="5"/>
      <c r="C192" s="5">
        <v>3020</v>
      </c>
      <c r="D192" s="6" t="s">
        <v>57</v>
      </c>
      <c r="E192" s="8">
        <v>92263</v>
      </c>
      <c r="F192" s="9">
        <v>38896</v>
      </c>
      <c r="G192" s="36">
        <f t="shared" si="2"/>
        <v>42.15774470806282</v>
      </c>
    </row>
    <row r="193" spans="1:7" s="7" customFormat="1" ht="18" customHeight="1">
      <c r="A193" s="212"/>
      <c r="B193" s="5"/>
      <c r="C193" s="5">
        <v>4010</v>
      </c>
      <c r="D193" s="6" t="s">
        <v>43</v>
      </c>
      <c r="E193" s="8">
        <v>1187371</v>
      </c>
      <c r="F193" s="9">
        <v>576467</v>
      </c>
      <c r="G193" s="36">
        <f t="shared" si="2"/>
        <v>48.54986352201628</v>
      </c>
    </row>
    <row r="194" spans="1:7" s="7" customFormat="1" ht="18" customHeight="1">
      <c r="A194" s="212"/>
      <c r="B194" s="5"/>
      <c r="C194" s="5">
        <v>4040</v>
      </c>
      <c r="D194" s="6" t="s">
        <v>44</v>
      </c>
      <c r="E194" s="8">
        <v>88357</v>
      </c>
      <c r="F194" s="9">
        <v>88356</v>
      </c>
      <c r="G194" s="36">
        <f t="shared" si="2"/>
        <v>99.99886822775784</v>
      </c>
    </row>
    <row r="195" spans="1:7" s="7" customFormat="1" ht="18" customHeight="1">
      <c r="A195" s="212"/>
      <c r="B195" s="5"/>
      <c r="C195" s="5">
        <v>4110</v>
      </c>
      <c r="D195" s="6" t="s">
        <v>37</v>
      </c>
      <c r="E195" s="8">
        <v>226803</v>
      </c>
      <c r="F195" s="9">
        <v>105424</v>
      </c>
      <c r="G195" s="36">
        <f t="shared" si="2"/>
        <v>46.48263030030467</v>
      </c>
    </row>
    <row r="196" spans="1:7" s="7" customFormat="1" ht="18" customHeight="1">
      <c r="A196" s="212"/>
      <c r="B196" s="5"/>
      <c r="C196" s="5">
        <v>4120</v>
      </c>
      <c r="D196" s="6" t="s">
        <v>38</v>
      </c>
      <c r="E196" s="8">
        <v>32325</v>
      </c>
      <c r="F196" s="9">
        <v>12043</v>
      </c>
      <c r="G196" s="36">
        <f t="shared" si="2"/>
        <v>37.25599381283836</v>
      </c>
    </row>
    <row r="197" spans="1:7" s="7" customFormat="1" ht="18" customHeight="1">
      <c r="A197" s="212"/>
      <c r="B197" s="5"/>
      <c r="C197" s="5">
        <v>4210</v>
      </c>
      <c r="D197" s="6" t="s">
        <v>41</v>
      </c>
      <c r="E197" s="8">
        <v>15089</v>
      </c>
      <c r="F197" s="9">
        <v>5616</v>
      </c>
      <c r="G197" s="36">
        <f t="shared" si="2"/>
        <v>37.219166280071576</v>
      </c>
    </row>
    <row r="198" spans="1:7" s="7" customFormat="1" ht="18" customHeight="1">
      <c r="A198" s="212"/>
      <c r="B198" s="5"/>
      <c r="C198" s="5">
        <v>4240</v>
      </c>
      <c r="D198" s="6" t="s">
        <v>53</v>
      </c>
      <c r="E198" s="8">
        <v>20447</v>
      </c>
      <c r="F198" s="9">
        <v>78</v>
      </c>
      <c r="G198" s="36">
        <f t="shared" si="2"/>
        <v>0.38147405487357555</v>
      </c>
    </row>
    <row r="199" spans="1:7" s="7" customFormat="1" ht="18" customHeight="1">
      <c r="A199" s="212"/>
      <c r="B199" s="5"/>
      <c r="C199" s="5">
        <v>4260</v>
      </c>
      <c r="D199" s="6" t="s">
        <v>32</v>
      </c>
      <c r="E199" s="8">
        <v>119300</v>
      </c>
      <c r="F199" s="9">
        <v>88258</v>
      </c>
      <c r="G199" s="36">
        <f t="shared" si="2"/>
        <v>73.97988264878458</v>
      </c>
    </row>
    <row r="200" spans="1:7" s="7" customFormat="1" ht="18" customHeight="1" hidden="1">
      <c r="A200" s="212"/>
      <c r="B200" s="5"/>
      <c r="C200" s="5">
        <v>4270</v>
      </c>
      <c r="D200" s="6" t="s">
        <v>27</v>
      </c>
      <c r="E200" s="8"/>
      <c r="F200" s="9"/>
      <c r="G200" s="36" t="e">
        <f t="shared" si="2"/>
        <v>#DIV/0!</v>
      </c>
    </row>
    <row r="201" spans="1:7" s="7" customFormat="1" ht="18" customHeight="1">
      <c r="A201" s="212"/>
      <c r="B201" s="5"/>
      <c r="C201" s="5">
        <v>4280</v>
      </c>
      <c r="D201" s="6" t="s">
        <v>105</v>
      </c>
      <c r="E201" s="8">
        <v>1500</v>
      </c>
      <c r="F201" s="9">
        <v>0</v>
      </c>
      <c r="G201" s="36">
        <f>F201/E201%</f>
        <v>0</v>
      </c>
    </row>
    <row r="202" spans="1:7" s="7" customFormat="1" ht="18" customHeight="1">
      <c r="A202" s="212"/>
      <c r="B202" s="5"/>
      <c r="C202" s="5">
        <v>4300</v>
      </c>
      <c r="D202" s="6" t="s">
        <v>30</v>
      </c>
      <c r="E202" s="8">
        <v>8500</v>
      </c>
      <c r="F202" s="9">
        <v>5340</v>
      </c>
      <c r="G202" s="36">
        <f t="shared" si="2"/>
        <v>62.82352941176471</v>
      </c>
    </row>
    <row r="203" spans="1:7" s="7" customFormat="1" ht="18" customHeight="1">
      <c r="A203" s="212"/>
      <c r="B203" s="5"/>
      <c r="C203" s="5">
        <v>4360</v>
      </c>
      <c r="D203" s="6" t="s">
        <v>160</v>
      </c>
      <c r="E203" s="8">
        <v>4500</v>
      </c>
      <c r="F203" s="9">
        <v>2217</v>
      </c>
      <c r="G203" s="36">
        <f t="shared" si="2"/>
        <v>49.266666666666666</v>
      </c>
    </row>
    <row r="204" spans="1:7" s="7" customFormat="1" ht="18" customHeight="1">
      <c r="A204" s="212"/>
      <c r="B204" s="5"/>
      <c r="C204" s="5">
        <v>4410</v>
      </c>
      <c r="D204" s="6" t="s">
        <v>45</v>
      </c>
      <c r="E204" s="8">
        <v>2100</v>
      </c>
      <c r="F204" s="9">
        <v>717</v>
      </c>
      <c r="G204" s="36">
        <f t="shared" si="2"/>
        <v>34.14285714285714</v>
      </c>
    </row>
    <row r="205" spans="1:7" s="7" customFormat="1" ht="18" customHeight="1">
      <c r="A205" s="212"/>
      <c r="B205" s="5"/>
      <c r="C205" s="5">
        <v>4440</v>
      </c>
      <c r="D205" s="6" t="s">
        <v>46</v>
      </c>
      <c r="E205" s="8">
        <v>71491</v>
      </c>
      <c r="F205" s="9">
        <v>63200</v>
      </c>
      <c r="G205" s="36">
        <f t="shared" si="2"/>
        <v>88.40273600872837</v>
      </c>
    </row>
    <row r="206" spans="1:7" s="7" customFormat="1" ht="18" customHeight="1">
      <c r="A206" s="212"/>
      <c r="B206" s="5">
        <v>80113</v>
      </c>
      <c r="C206" s="5"/>
      <c r="D206" s="6" t="s">
        <v>58</v>
      </c>
      <c r="E206" s="62">
        <f>SUM(E207:E214)</f>
        <v>298339</v>
      </c>
      <c r="F206" s="62">
        <f>SUM(F207:F214)</f>
        <v>149932</v>
      </c>
      <c r="G206" s="36">
        <f t="shared" si="2"/>
        <v>50.25558173755359</v>
      </c>
    </row>
    <row r="207" spans="1:7" s="7" customFormat="1" ht="18" customHeight="1">
      <c r="A207" s="212"/>
      <c r="B207" s="5"/>
      <c r="C207" s="5">
        <v>3020</v>
      </c>
      <c r="D207" s="6" t="s">
        <v>75</v>
      </c>
      <c r="E207" s="8">
        <v>150</v>
      </c>
      <c r="F207" s="9">
        <v>39</v>
      </c>
      <c r="G207" s="36">
        <f t="shared" si="2"/>
        <v>26</v>
      </c>
    </row>
    <row r="208" spans="1:7" s="7" customFormat="1" ht="15.75" customHeight="1">
      <c r="A208" s="212"/>
      <c r="B208" s="5"/>
      <c r="C208" s="5">
        <v>4010</v>
      </c>
      <c r="D208" s="6" t="s">
        <v>43</v>
      </c>
      <c r="E208" s="8">
        <v>28893</v>
      </c>
      <c r="F208" s="9">
        <v>16604</v>
      </c>
      <c r="G208" s="36">
        <f t="shared" si="2"/>
        <v>57.46720658983144</v>
      </c>
    </row>
    <row r="209" spans="1:7" s="7" customFormat="1" ht="14.25" customHeight="1">
      <c r="A209" s="212"/>
      <c r="B209" s="5"/>
      <c r="C209" s="5">
        <v>4040</v>
      </c>
      <c r="D209" s="6" t="s">
        <v>36</v>
      </c>
      <c r="E209" s="8">
        <v>1750</v>
      </c>
      <c r="F209" s="9">
        <v>1696</v>
      </c>
      <c r="G209" s="36">
        <f t="shared" si="2"/>
        <v>96.91428571428573</v>
      </c>
    </row>
    <row r="210" spans="1:7" s="7" customFormat="1" ht="15.75" customHeight="1">
      <c r="A210" s="212"/>
      <c r="B210" s="5"/>
      <c r="C210" s="5">
        <v>4110</v>
      </c>
      <c r="D210" s="6" t="s">
        <v>37</v>
      </c>
      <c r="E210" s="8">
        <v>5534</v>
      </c>
      <c r="F210" s="9">
        <v>2924</v>
      </c>
      <c r="G210" s="36">
        <f>F210/E210%</f>
        <v>52.837007589447055</v>
      </c>
    </row>
    <row r="211" spans="1:7" s="7" customFormat="1" ht="15.75" customHeight="1">
      <c r="A211" s="212"/>
      <c r="B211" s="5"/>
      <c r="C211" s="5">
        <v>4120</v>
      </c>
      <c r="D211" s="6" t="s">
        <v>38</v>
      </c>
      <c r="E211" s="8">
        <v>751</v>
      </c>
      <c r="F211" s="9">
        <v>216</v>
      </c>
      <c r="G211" s="36">
        <f>F211/E211%</f>
        <v>28.761651131824234</v>
      </c>
    </row>
    <row r="212" spans="1:7" s="7" customFormat="1" ht="18" customHeight="1" hidden="1">
      <c r="A212" s="212"/>
      <c r="B212" s="5"/>
      <c r="C212" s="5">
        <v>4210</v>
      </c>
      <c r="D212" s="6" t="s">
        <v>41</v>
      </c>
      <c r="E212" s="8"/>
      <c r="F212" s="9"/>
      <c r="G212" s="36" t="e">
        <f t="shared" si="2"/>
        <v>#DIV/0!</v>
      </c>
    </row>
    <row r="213" spans="1:7" s="7" customFormat="1" ht="15" customHeight="1">
      <c r="A213" s="212"/>
      <c r="B213" s="5"/>
      <c r="C213" s="5">
        <v>4300</v>
      </c>
      <c r="D213" s="6" t="s">
        <v>30</v>
      </c>
      <c r="E213" s="8">
        <v>259500</v>
      </c>
      <c r="F213" s="9">
        <v>126692</v>
      </c>
      <c r="G213" s="36">
        <f t="shared" si="2"/>
        <v>48.82157996146436</v>
      </c>
    </row>
    <row r="214" spans="1:7" s="7" customFormat="1" ht="15.75" customHeight="1">
      <c r="A214" s="212"/>
      <c r="B214" s="5"/>
      <c r="C214" s="5">
        <v>4440</v>
      </c>
      <c r="D214" s="6" t="s">
        <v>46</v>
      </c>
      <c r="E214" s="8">
        <v>1761</v>
      </c>
      <c r="F214" s="9">
        <v>1761</v>
      </c>
      <c r="G214" s="36">
        <f t="shared" si="2"/>
        <v>100</v>
      </c>
    </row>
    <row r="215" spans="1:8" s="7" customFormat="1" ht="18" customHeight="1">
      <c r="A215" s="212"/>
      <c r="B215" s="5">
        <v>80114</v>
      </c>
      <c r="C215" s="5"/>
      <c r="D215" s="6" t="s">
        <v>59</v>
      </c>
      <c r="E215" s="62">
        <f>SUM(E216:E226)</f>
        <v>332668</v>
      </c>
      <c r="F215" s="62">
        <f>SUM(F216:F226)</f>
        <v>165883</v>
      </c>
      <c r="G215" s="36">
        <f>F215/E215%</f>
        <v>49.864429401084564</v>
      </c>
      <c r="H215" s="80"/>
    </row>
    <row r="216" spans="1:7" s="7" customFormat="1" ht="18" customHeight="1">
      <c r="A216" s="212"/>
      <c r="B216" s="5"/>
      <c r="C216" s="5">
        <v>3020</v>
      </c>
      <c r="D216" s="6" t="s">
        <v>52</v>
      </c>
      <c r="E216" s="8">
        <v>975</v>
      </c>
      <c r="F216" s="9">
        <v>225</v>
      </c>
      <c r="G216" s="36">
        <f t="shared" si="2"/>
        <v>23.076923076923077</v>
      </c>
    </row>
    <row r="217" spans="1:7" s="7" customFormat="1" ht="18" customHeight="1">
      <c r="A217" s="212"/>
      <c r="B217" s="5"/>
      <c r="C217" s="5">
        <v>4010</v>
      </c>
      <c r="D217" s="6" t="s">
        <v>43</v>
      </c>
      <c r="E217" s="8">
        <v>237090</v>
      </c>
      <c r="F217" s="9">
        <v>108794</v>
      </c>
      <c r="G217" s="36">
        <f t="shared" si="2"/>
        <v>45.88721582521406</v>
      </c>
    </row>
    <row r="218" spans="1:7" s="7" customFormat="1" ht="18" customHeight="1">
      <c r="A218" s="212"/>
      <c r="B218" s="5"/>
      <c r="C218" s="5">
        <v>4040</v>
      </c>
      <c r="D218" s="6" t="s">
        <v>44</v>
      </c>
      <c r="E218" s="8">
        <v>17848</v>
      </c>
      <c r="F218" s="9">
        <v>17848</v>
      </c>
      <c r="G218" s="36">
        <f t="shared" si="2"/>
        <v>100</v>
      </c>
    </row>
    <row r="219" spans="1:7" s="7" customFormat="1" ht="18" customHeight="1">
      <c r="A219" s="212"/>
      <c r="B219" s="5"/>
      <c r="C219" s="5">
        <v>4110</v>
      </c>
      <c r="D219" s="6" t="s">
        <v>37</v>
      </c>
      <c r="E219" s="8">
        <v>46015</v>
      </c>
      <c r="F219" s="9">
        <v>20165</v>
      </c>
      <c r="G219" s="36">
        <f aca="true" t="shared" si="3" ref="G219:G414">F219/E219*10000%</f>
        <v>43.822666521786374</v>
      </c>
    </row>
    <row r="220" spans="1:7" s="7" customFormat="1" ht="18" customHeight="1">
      <c r="A220" s="212"/>
      <c r="B220" s="5"/>
      <c r="C220" s="5">
        <v>4120</v>
      </c>
      <c r="D220" s="6" t="s">
        <v>38</v>
      </c>
      <c r="E220" s="8">
        <v>6242</v>
      </c>
      <c r="F220" s="9">
        <v>1847</v>
      </c>
      <c r="G220" s="36">
        <f t="shared" si="3"/>
        <v>29.58987504005127</v>
      </c>
    </row>
    <row r="221" spans="1:7" s="7" customFormat="1" ht="18" customHeight="1">
      <c r="A221" s="212"/>
      <c r="B221" s="5"/>
      <c r="C221" s="5">
        <v>4210</v>
      </c>
      <c r="D221" s="6" t="s">
        <v>41</v>
      </c>
      <c r="E221" s="8">
        <v>9800</v>
      </c>
      <c r="F221" s="9">
        <v>7470</v>
      </c>
      <c r="G221" s="36">
        <f t="shared" si="3"/>
        <v>76.22448979591837</v>
      </c>
    </row>
    <row r="222" spans="1:7" s="7" customFormat="1" ht="18" customHeight="1">
      <c r="A222" s="212"/>
      <c r="B222" s="5"/>
      <c r="C222" s="5">
        <v>4300</v>
      </c>
      <c r="D222" s="6" t="s">
        <v>30</v>
      </c>
      <c r="E222" s="8">
        <v>500</v>
      </c>
      <c r="F222" s="9">
        <v>215</v>
      </c>
      <c r="G222" s="81">
        <f>F222/E222%</f>
        <v>43</v>
      </c>
    </row>
    <row r="223" spans="1:7" s="7" customFormat="1" ht="18" customHeight="1">
      <c r="A223" s="212"/>
      <c r="B223" s="5"/>
      <c r="C223" s="5">
        <v>4360</v>
      </c>
      <c r="D223" s="6" t="s">
        <v>160</v>
      </c>
      <c r="E223" s="8">
        <v>2800</v>
      </c>
      <c r="F223" s="9">
        <v>1072</v>
      </c>
      <c r="G223" s="81">
        <f>F223/E223%</f>
        <v>38.285714285714285</v>
      </c>
    </row>
    <row r="224" spans="1:7" s="7" customFormat="1" ht="18" customHeight="1">
      <c r="A224" s="212"/>
      <c r="B224" s="5"/>
      <c r="C224" s="5">
        <v>4410</v>
      </c>
      <c r="D224" s="6" t="s">
        <v>45</v>
      </c>
      <c r="E224" s="8">
        <v>3600</v>
      </c>
      <c r="F224" s="9">
        <v>1449</v>
      </c>
      <c r="G224" s="36">
        <f t="shared" si="3"/>
        <v>40.25</v>
      </c>
    </row>
    <row r="225" spans="1:7" s="7" customFormat="1" ht="18" customHeight="1">
      <c r="A225" s="212"/>
      <c r="B225" s="5"/>
      <c r="C225" s="5">
        <v>4440</v>
      </c>
      <c r="D225" s="18" t="s">
        <v>46</v>
      </c>
      <c r="E225" s="8">
        <v>5198</v>
      </c>
      <c r="F225" s="9">
        <v>5198</v>
      </c>
      <c r="G225" s="36">
        <f t="shared" si="3"/>
        <v>100</v>
      </c>
    </row>
    <row r="226" spans="1:7" s="7" customFormat="1" ht="18" customHeight="1">
      <c r="A226" s="212"/>
      <c r="B226" s="5"/>
      <c r="C226" s="5">
        <v>4700</v>
      </c>
      <c r="D226" s="18" t="s">
        <v>106</v>
      </c>
      <c r="E226" s="8">
        <v>2600</v>
      </c>
      <c r="F226" s="9">
        <v>1600</v>
      </c>
      <c r="G226" s="36">
        <f t="shared" si="3"/>
        <v>61.53846153846154</v>
      </c>
    </row>
    <row r="227" spans="1:7" s="7" customFormat="1" ht="18" customHeight="1">
      <c r="A227" s="212"/>
      <c r="B227" s="5">
        <v>80146</v>
      </c>
      <c r="C227" s="5"/>
      <c r="D227" s="18" t="s">
        <v>76</v>
      </c>
      <c r="E227" s="62">
        <f>SUM(E228:E231)</f>
        <v>40825</v>
      </c>
      <c r="F227" s="62">
        <f>SUM(F228:F231)</f>
        <v>16618</v>
      </c>
      <c r="G227" s="36">
        <f t="shared" si="3"/>
        <v>40.70545009185548</v>
      </c>
    </row>
    <row r="228" spans="1:7" s="7" customFormat="1" ht="18" customHeight="1">
      <c r="A228" s="212"/>
      <c r="B228" s="5"/>
      <c r="C228" s="5">
        <v>4210</v>
      </c>
      <c r="D228" s="18" t="s">
        <v>41</v>
      </c>
      <c r="E228" s="78">
        <v>1400</v>
      </c>
      <c r="F228" s="79">
        <v>278</v>
      </c>
      <c r="G228" s="36">
        <f>F228/E228%</f>
        <v>19.857142857142858</v>
      </c>
    </row>
    <row r="229" spans="1:7" s="7" customFormat="1" ht="18" customHeight="1">
      <c r="A229" s="212"/>
      <c r="B229" s="5"/>
      <c r="C229" s="5">
        <v>4300</v>
      </c>
      <c r="D229" s="18" t="s">
        <v>30</v>
      </c>
      <c r="E229" s="78">
        <v>11774</v>
      </c>
      <c r="F229" s="79">
        <v>4184</v>
      </c>
      <c r="G229" s="36">
        <f>F229/E229%</f>
        <v>35.5359266179718</v>
      </c>
    </row>
    <row r="230" spans="1:7" s="7" customFormat="1" ht="18" customHeight="1">
      <c r="A230" s="212"/>
      <c r="B230" s="5"/>
      <c r="C230" s="5">
        <v>4410</v>
      </c>
      <c r="D230" s="18" t="s">
        <v>45</v>
      </c>
      <c r="E230" s="8">
        <v>8173</v>
      </c>
      <c r="F230" s="9">
        <v>1781</v>
      </c>
      <c r="G230" s="36">
        <f t="shared" si="3"/>
        <v>21.79126391777805</v>
      </c>
    </row>
    <row r="231" spans="1:7" s="7" customFormat="1" ht="18" customHeight="1">
      <c r="A231" s="212"/>
      <c r="B231" s="5"/>
      <c r="C231" s="5">
        <v>4700</v>
      </c>
      <c r="D231" s="18" t="s">
        <v>106</v>
      </c>
      <c r="E231" s="8">
        <v>19478</v>
      </c>
      <c r="F231" s="9">
        <v>10375</v>
      </c>
      <c r="G231" s="36">
        <f t="shared" si="3"/>
        <v>53.2652223020844</v>
      </c>
    </row>
    <row r="232" spans="1:7" s="7" customFormat="1" ht="18" customHeight="1">
      <c r="A232" s="212"/>
      <c r="B232" s="5">
        <v>80148</v>
      </c>
      <c r="C232" s="5"/>
      <c r="D232" s="18" t="s">
        <v>162</v>
      </c>
      <c r="E232" s="62">
        <f>SUM(E233:E241)</f>
        <v>411239</v>
      </c>
      <c r="F232" s="62">
        <f>SUM(F233:F239)</f>
        <v>183153</v>
      </c>
      <c r="G232" s="36">
        <f t="shared" si="3"/>
        <v>44.536875150459956</v>
      </c>
    </row>
    <row r="233" spans="1:7" s="7" customFormat="1" ht="18" customHeight="1">
      <c r="A233" s="212"/>
      <c r="B233" s="5"/>
      <c r="C233" s="5">
        <v>4010</v>
      </c>
      <c r="D233" s="18" t="s">
        <v>43</v>
      </c>
      <c r="E233" s="8">
        <v>132049</v>
      </c>
      <c r="F233" s="9">
        <v>59495</v>
      </c>
      <c r="G233" s="36">
        <f t="shared" si="3"/>
        <v>45.05524464403366</v>
      </c>
    </row>
    <row r="234" spans="1:7" s="7" customFormat="1" ht="18" customHeight="1">
      <c r="A234" s="212"/>
      <c r="B234" s="5"/>
      <c r="C234" s="5">
        <v>4040</v>
      </c>
      <c r="D234" s="6" t="s">
        <v>44</v>
      </c>
      <c r="E234" s="8">
        <v>4813</v>
      </c>
      <c r="F234" s="9">
        <v>4813</v>
      </c>
      <c r="G234" s="36">
        <f t="shared" si="3"/>
        <v>100</v>
      </c>
    </row>
    <row r="235" spans="1:7" s="7" customFormat="1" ht="18" customHeight="1">
      <c r="A235" s="212"/>
      <c r="B235" s="5"/>
      <c r="C235" s="5">
        <v>4110</v>
      </c>
      <c r="D235" s="18" t="s">
        <v>37</v>
      </c>
      <c r="E235" s="8">
        <v>23524</v>
      </c>
      <c r="F235" s="9">
        <v>9241</v>
      </c>
      <c r="G235" s="36">
        <f t="shared" si="3"/>
        <v>39.28328515558579</v>
      </c>
    </row>
    <row r="236" spans="1:7" s="7" customFormat="1" ht="18" customHeight="1">
      <c r="A236" s="212"/>
      <c r="B236" s="5"/>
      <c r="C236" s="5">
        <v>4120</v>
      </c>
      <c r="D236" s="18" t="s">
        <v>38</v>
      </c>
      <c r="E236" s="8">
        <v>3353</v>
      </c>
      <c r="F236" s="9">
        <v>1126</v>
      </c>
      <c r="G236" s="36">
        <f t="shared" si="3"/>
        <v>33.58186698478974</v>
      </c>
    </row>
    <row r="237" spans="1:7" s="7" customFormat="1" ht="18" customHeight="1">
      <c r="A237" s="212"/>
      <c r="B237" s="5"/>
      <c r="C237" s="5">
        <v>4210</v>
      </c>
      <c r="D237" s="18" t="s">
        <v>41</v>
      </c>
      <c r="E237" s="8">
        <v>2900</v>
      </c>
      <c r="F237" s="9">
        <v>2446</v>
      </c>
      <c r="G237" s="36">
        <f t="shared" si="3"/>
        <v>84.34482758620689</v>
      </c>
    </row>
    <row r="238" spans="1:7" s="7" customFormat="1" ht="18" customHeight="1">
      <c r="A238" s="212"/>
      <c r="B238" s="5"/>
      <c r="C238" s="5">
        <v>4220</v>
      </c>
      <c r="D238" s="18" t="s">
        <v>95</v>
      </c>
      <c r="E238" s="8">
        <v>240000</v>
      </c>
      <c r="F238" s="9">
        <v>106032</v>
      </c>
      <c r="G238" s="36">
        <f t="shared" si="3"/>
        <v>44.18</v>
      </c>
    </row>
    <row r="239" spans="1:7" s="7" customFormat="1" ht="18" customHeight="1">
      <c r="A239" s="212"/>
      <c r="B239" s="5"/>
      <c r="C239" s="5">
        <v>4300</v>
      </c>
      <c r="D239" s="18" t="s">
        <v>30</v>
      </c>
      <c r="E239" s="8">
        <v>3400</v>
      </c>
      <c r="F239" s="9">
        <v>0</v>
      </c>
      <c r="G239" s="36">
        <f t="shared" si="3"/>
        <v>0</v>
      </c>
    </row>
    <row r="240" spans="1:7" s="7" customFormat="1" ht="18" customHeight="1">
      <c r="A240" s="212"/>
      <c r="B240" s="5"/>
      <c r="C240" s="5">
        <v>4410</v>
      </c>
      <c r="D240" s="6" t="s">
        <v>45</v>
      </c>
      <c r="E240" s="8">
        <v>400</v>
      </c>
      <c r="F240" s="9">
        <v>0</v>
      </c>
      <c r="G240" s="36">
        <f t="shared" si="3"/>
        <v>0</v>
      </c>
    </row>
    <row r="241" spans="1:7" s="7" customFormat="1" ht="18" customHeight="1">
      <c r="A241" s="212"/>
      <c r="B241" s="5"/>
      <c r="C241" s="5">
        <v>4700</v>
      </c>
      <c r="D241" s="18" t="s">
        <v>106</v>
      </c>
      <c r="E241" s="8">
        <v>800</v>
      </c>
      <c r="F241" s="9">
        <v>0</v>
      </c>
      <c r="G241" s="36">
        <f t="shared" si="3"/>
        <v>0</v>
      </c>
    </row>
    <row r="242" spans="1:7" s="7" customFormat="1" ht="29.25" customHeight="1">
      <c r="A242" s="212"/>
      <c r="B242" s="5">
        <v>80149</v>
      </c>
      <c r="C242" s="5"/>
      <c r="D242" s="18" t="s">
        <v>163</v>
      </c>
      <c r="E242" s="62">
        <f>SUM(E243:E247)</f>
        <v>154517</v>
      </c>
      <c r="F242" s="62">
        <f>SUM(F243:F247)</f>
        <v>82966</v>
      </c>
      <c r="G242" s="36">
        <f t="shared" si="3"/>
        <v>53.693768323226564</v>
      </c>
    </row>
    <row r="243" spans="1:7" s="7" customFormat="1" ht="18" customHeight="1">
      <c r="A243" s="212"/>
      <c r="B243" s="5"/>
      <c r="C243" s="5">
        <v>3020</v>
      </c>
      <c r="D243" s="18" t="s">
        <v>52</v>
      </c>
      <c r="E243" s="8">
        <v>8500</v>
      </c>
      <c r="F243" s="9">
        <v>4241</v>
      </c>
      <c r="G243" s="36">
        <f t="shared" si="3"/>
        <v>49.89411764705882</v>
      </c>
    </row>
    <row r="244" spans="1:7" s="7" customFormat="1" ht="18" customHeight="1">
      <c r="A244" s="212"/>
      <c r="B244" s="5"/>
      <c r="C244" s="5">
        <v>4010</v>
      </c>
      <c r="D244" s="18" t="s">
        <v>43</v>
      </c>
      <c r="E244" s="8">
        <v>111374</v>
      </c>
      <c r="F244" s="9">
        <v>56810</v>
      </c>
      <c r="G244" s="36">
        <f t="shared" si="3"/>
        <v>51.00831432829924</v>
      </c>
    </row>
    <row r="245" spans="1:7" s="7" customFormat="1" ht="18" customHeight="1">
      <c r="A245" s="212"/>
      <c r="B245" s="5"/>
      <c r="C245" s="5">
        <v>4040</v>
      </c>
      <c r="D245" s="6" t="s">
        <v>44</v>
      </c>
      <c r="E245" s="8">
        <v>9806</v>
      </c>
      <c r="F245" s="9">
        <v>9756</v>
      </c>
      <c r="G245" s="36">
        <f t="shared" si="3"/>
        <v>99.49010809708342</v>
      </c>
    </row>
    <row r="246" spans="1:7" s="7" customFormat="1" ht="18" customHeight="1">
      <c r="A246" s="212"/>
      <c r="B246" s="5"/>
      <c r="C246" s="5">
        <v>4110</v>
      </c>
      <c r="D246" s="18" t="s">
        <v>37</v>
      </c>
      <c r="E246" s="8">
        <v>21809</v>
      </c>
      <c r="F246" s="9">
        <v>10735</v>
      </c>
      <c r="G246" s="36">
        <f t="shared" si="3"/>
        <v>49.22279792746114</v>
      </c>
    </row>
    <row r="247" spans="1:7" s="7" customFormat="1" ht="18" customHeight="1">
      <c r="A247" s="212"/>
      <c r="B247" s="5"/>
      <c r="C247" s="5">
        <v>4120</v>
      </c>
      <c r="D247" s="18" t="s">
        <v>38</v>
      </c>
      <c r="E247" s="8">
        <v>3028</v>
      </c>
      <c r="F247" s="9">
        <v>1424</v>
      </c>
      <c r="G247" s="36">
        <f t="shared" si="3"/>
        <v>47.02774108322325</v>
      </c>
    </row>
    <row r="248" spans="1:7" s="7" customFormat="1" ht="31.5" customHeight="1">
      <c r="A248" s="212"/>
      <c r="B248" s="5">
        <v>80150</v>
      </c>
      <c r="C248" s="5"/>
      <c r="D248" s="18" t="s">
        <v>164</v>
      </c>
      <c r="E248" s="62">
        <f>SUM(E249:E253)</f>
        <v>335613</v>
      </c>
      <c r="F248" s="62">
        <f>SUM(F249:F253)</f>
        <v>213719</v>
      </c>
      <c r="G248" s="36">
        <f t="shared" si="3"/>
        <v>63.68019117257079</v>
      </c>
    </row>
    <row r="249" spans="1:7" s="7" customFormat="1" ht="18" customHeight="1">
      <c r="A249" s="212"/>
      <c r="B249" s="5"/>
      <c r="C249" s="5">
        <v>3020</v>
      </c>
      <c r="D249" s="18" t="s">
        <v>52</v>
      </c>
      <c r="E249" s="8">
        <v>14820</v>
      </c>
      <c r="F249" s="9">
        <v>9080</v>
      </c>
      <c r="G249" s="36">
        <f t="shared" si="3"/>
        <v>61.26855600539811</v>
      </c>
    </row>
    <row r="250" spans="1:7" s="7" customFormat="1" ht="18" customHeight="1">
      <c r="A250" s="212"/>
      <c r="B250" s="5"/>
      <c r="C250" s="5">
        <v>4010</v>
      </c>
      <c r="D250" s="18" t="s">
        <v>43</v>
      </c>
      <c r="E250" s="8">
        <v>245503</v>
      </c>
      <c r="F250" s="9">
        <v>153399</v>
      </c>
      <c r="G250" s="36">
        <f t="shared" si="3"/>
        <v>62.483554172454106</v>
      </c>
    </row>
    <row r="251" spans="1:7" s="7" customFormat="1" ht="18" customHeight="1">
      <c r="A251" s="212"/>
      <c r="B251" s="5"/>
      <c r="C251" s="5">
        <v>4040</v>
      </c>
      <c r="D251" s="6" t="s">
        <v>44</v>
      </c>
      <c r="E251" s="8">
        <v>19748</v>
      </c>
      <c r="F251" s="9">
        <v>19747</v>
      </c>
      <c r="G251" s="36">
        <f t="shared" si="3"/>
        <v>99.99493619607048</v>
      </c>
    </row>
    <row r="252" spans="1:7" s="7" customFormat="1" ht="18" customHeight="1">
      <c r="A252" s="212"/>
      <c r="B252" s="5"/>
      <c r="C252" s="5">
        <v>4110</v>
      </c>
      <c r="D252" s="18" t="s">
        <v>37</v>
      </c>
      <c r="E252" s="8">
        <v>49226</v>
      </c>
      <c r="F252" s="9">
        <v>27950</v>
      </c>
      <c r="G252" s="36">
        <f t="shared" si="3"/>
        <v>56.77893795961484</v>
      </c>
    </row>
    <row r="253" spans="1:7" s="7" customFormat="1" ht="18" customHeight="1">
      <c r="A253" s="212"/>
      <c r="B253" s="5"/>
      <c r="C253" s="5">
        <v>4120</v>
      </c>
      <c r="D253" s="18" t="s">
        <v>38</v>
      </c>
      <c r="E253" s="8">
        <v>6316</v>
      </c>
      <c r="F253" s="9">
        <v>3543</v>
      </c>
      <c r="G253" s="36">
        <f t="shared" si="3"/>
        <v>56.095630145661815</v>
      </c>
    </row>
    <row r="254" spans="1:7" s="7" customFormat="1" ht="18" customHeight="1">
      <c r="A254" s="212"/>
      <c r="B254" s="5">
        <v>80195</v>
      </c>
      <c r="C254" s="5"/>
      <c r="D254" s="18" t="s">
        <v>96</v>
      </c>
      <c r="E254" s="62">
        <f>SUM(E255:E256)</f>
        <v>96472</v>
      </c>
      <c r="F254" s="62">
        <f>SUM(F255:F256)</f>
        <v>0</v>
      </c>
      <c r="G254" s="36">
        <f t="shared" si="3"/>
        <v>0</v>
      </c>
    </row>
    <row r="255" spans="1:7" s="7" customFormat="1" ht="18" customHeight="1" hidden="1">
      <c r="A255" s="212"/>
      <c r="B255" s="5"/>
      <c r="C255" s="5">
        <v>4300</v>
      </c>
      <c r="D255" s="18" t="s">
        <v>30</v>
      </c>
      <c r="E255" s="78"/>
      <c r="F255" s="79"/>
      <c r="G255" s="36" t="e">
        <f t="shared" si="3"/>
        <v>#DIV/0!</v>
      </c>
    </row>
    <row r="256" spans="1:7" s="7" customFormat="1" ht="19.5" customHeight="1">
      <c r="A256" s="213"/>
      <c r="B256" s="77"/>
      <c r="C256" s="5">
        <v>4440</v>
      </c>
      <c r="D256" s="18" t="s">
        <v>46</v>
      </c>
      <c r="E256" s="8">
        <v>96472</v>
      </c>
      <c r="F256" s="9">
        <v>0</v>
      </c>
      <c r="G256" s="36">
        <f t="shared" si="3"/>
        <v>0</v>
      </c>
    </row>
    <row r="257" spans="1:7" s="7" customFormat="1" ht="18" customHeight="1">
      <c r="A257" s="152">
        <v>851</v>
      </c>
      <c r="B257" s="153"/>
      <c r="C257" s="153"/>
      <c r="D257" s="154" t="s">
        <v>15</v>
      </c>
      <c r="E257" s="155">
        <f>E258+E267+E269</f>
        <v>160450</v>
      </c>
      <c r="F257" s="155">
        <f>F258+F267+F269</f>
        <v>76111</v>
      </c>
      <c r="G257" s="141">
        <f t="shared" si="3"/>
        <v>47.43596135867872</v>
      </c>
    </row>
    <row r="258" spans="1:7" s="7" customFormat="1" ht="18" customHeight="1">
      <c r="A258" s="212"/>
      <c r="B258" s="5">
        <v>85154</v>
      </c>
      <c r="C258" s="5"/>
      <c r="D258" s="17" t="s">
        <v>16</v>
      </c>
      <c r="E258" s="62">
        <f>SUM(E259:E266)</f>
        <v>156000</v>
      </c>
      <c r="F258" s="62">
        <f>SUM(F259:F266)</f>
        <v>75691</v>
      </c>
      <c r="G258" s="36">
        <f t="shared" si="3"/>
        <v>48.5198717948718</v>
      </c>
    </row>
    <row r="259" spans="1:7" s="7" customFormat="1" ht="18" customHeight="1">
      <c r="A259" s="212"/>
      <c r="B259" s="5"/>
      <c r="C259" s="5">
        <v>4010</v>
      </c>
      <c r="D259" s="17" t="s">
        <v>43</v>
      </c>
      <c r="E259" s="78">
        <v>11009</v>
      </c>
      <c r="F259" s="79">
        <v>5504</v>
      </c>
      <c r="G259" s="36">
        <f>F259/E259%</f>
        <v>49.99545826142247</v>
      </c>
    </row>
    <row r="260" spans="1:7" s="7" customFormat="1" ht="18" customHeight="1">
      <c r="A260" s="212"/>
      <c r="B260" s="5"/>
      <c r="C260" s="5">
        <v>4110</v>
      </c>
      <c r="D260" s="17" t="s">
        <v>37</v>
      </c>
      <c r="E260" s="78">
        <v>1922</v>
      </c>
      <c r="F260" s="79">
        <v>961</v>
      </c>
      <c r="G260" s="36">
        <f>F260/E260%</f>
        <v>50</v>
      </c>
    </row>
    <row r="261" spans="1:7" s="7" customFormat="1" ht="18" customHeight="1">
      <c r="A261" s="212"/>
      <c r="B261" s="5"/>
      <c r="C261" s="5">
        <v>4120</v>
      </c>
      <c r="D261" s="17" t="s">
        <v>38</v>
      </c>
      <c r="E261" s="78">
        <v>269</v>
      </c>
      <c r="F261" s="79">
        <v>135</v>
      </c>
      <c r="G261" s="36">
        <f>F261/E261%</f>
        <v>50.185873605947954</v>
      </c>
    </row>
    <row r="262" spans="1:7" s="7" customFormat="1" ht="18" customHeight="1">
      <c r="A262" s="212"/>
      <c r="B262" s="5"/>
      <c r="C262" s="5">
        <v>4170</v>
      </c>
      <c r="D262" s="17" t="s">
        <v>90</v>
      </c>
      <c r="E262" s="78">
        <v>67000</v>
      </c>
      <c r="F262" s="79">
        <v>48055</v>
      </c>
      <c r="G262" s="36">
        <f>F262/E262%</f>
        <v>71.72388059701493</v>
      </c>
    </row>
    <row r="263" spans="1:7" s="7" customFormat="1" ht="18" customHeight="1">
      <c r="A263" s="212"/>
      <c r="B263" s="5"/>
      <c r="C263" s="5">
        <v>4210</v>
      </c>
      <c r="D263" s="6" t="s">
        <v>41</v>
      </c>
      <c r="E263" s="8">
        <v>16000</v>
      </c>
      <c r="F263" s="9">
        <v>3164</v>
      </c>
      <c r="G263" s="36">
        <f t="shared" si="3"/>
        <v>19.775000000000002</v>
      </c>
    </row>
    <row r="264" spans="1:7" s="7" customFormat="1" ht="18" customHeight="1">
      <c r="A264" s="212"/>
      <c r="B264" s="5"/>
      <c r="C264" s="5">
        <v>4220</v>
      </c>
      <c r="D264" s="17" t="s">
        <v>60</v>
      </c>
      <c r="E264" s="8">
        <v>11000</v>
      </c>
      <c r="F264" s="9">
        <v>3765</v>
      </c>
      <c r="G264" s="36">
        <f t="shared" si="3"/>
        <v>34.22727272727273</v>
      </c>
    </row>
    <row r="265" spans="1:7" s="7" customFormat="1" ht="18" customHeight="1">
      <c r="A265" s="212"/>
      <c r="B265" s="5"/>
      <c r="C265" s="5">
        <v>4300</v>
      </c>
      <c r="D265" s="17" t="s">
        <v>30</v>
      </c>
      <c r="E265" s="8">
        <v>48300</v>
      </c>
      <c r="F265" s="9">
        <v>14107</v>
      </c>
      <c r="G265" s="36">
        <f t="shared" si="3"/>
        <v>29.20703933747412</v>
      </c>
    </row>
    <row r="266" spans="1:7" s="7" customFormat="1" ht="18" customHeight="1">
      <c r="A266" s="212"/>
      <c r="B266" s="5"/>
      <c r="C266" s="5">
        <v>4410</v>
      </c>
      <c r="D266" s="17" t="s">
        <v>45</v>
      </c>
      <c r="E266" s="8">
        <v>500</v>
      </c>
      <c r="F266" s="9">
        <v>0</v>
      </c>
      <c r="G266" s="36"/>
    </row>
    <row r="267" spans="1:7" s="7" customFormat="1" ht="18" customHeight="1">
      <c r="A267" s="212"/>
      <c r="B267" s="5">
        <v>85153</v>
      </c>
      <c r="C267" s="5"/>
      <c r="D267" s="17" t="s">
        <v>109</v>
      </c>
      <c r="E267" s="62">
        <v>4000</v>
      </c>
      <c r="F267" s="65">
        <v>0</v>
      </c>
      <c r="G267" s="36">
        <f t="shared" si="3"/>
        <v>0</v>
      </c>
    </row>
    <row r="268" spans="1:7" s="7" customFormat="1" ht="18" customHeight="1">
      <c r="A268" s="212"/>
      <c r="B268" s="13"/>
      <c r="C268" s="5">
        <v>4300</v>
      </c>
      <c r="D268" s="17" t="s">
        <v>30</v>
      </c>
      <c r="E268" s="8">
        <v>4000</v>
      </c>
      <c r="F268" s="9">
        <v>0</v>
      </c>
      <c r="G268" s="36">
        <f>F268/E268%</f>
        <v>0</v>
      </c>
    </row>
    <row r="269" spans="1:7" s="7" customFormat="1" ht="15" customHeight="1">
      <c r="A269" s="21"/>
      <c r="B269" s="27">
        <v>85195</v>
      </c>
      <c r="C269" s="56"/>
      <c r="D269" s="106" t="s">
        <v>126</v>
      </c>
      <c r="E269" s="71">
        <v>450</v>
      </c>
      <c r="F269" s="64">
        <v>420</v>
      </c>
      <c r="G269" s="115">
        <f>F269/E269*10000%</f>
        <v>93.33333333333333</v>
      </c>
    </row>
    <row r="270" spans="1:7" s="7" customFormat="1" ht="18" customHeight="1">
      <c r="A270" s="14"/>
      <c r="B270" s="105"/>
      <c r="C270" s="104">
        <v>4300</v>
      </c>
      <c r="D270" s="114" t="s">
        <v>30</v>
      </c>
      <c r="E270" s="102">
        <v>450</v>
      </c>
      <c r="F270" s="26">
        <v>420</v>
      </c>
      <c r="G270" s="36">
        <f>F270/E270*10000%</f>
        <v>93.33333333333333</v>
      </c>
    </row>
    <row r="271" spans="1:7" s="7" customFormat="1" ht="18" customHeight="1">
      <c r="A271" s="152">
        <v>852</v>
      </c>
      <c r="B271" s="153"/>
      <c r="C271" s="153"/>
      <c r="D271" s="154" t="s">
        <v>17</v>
      </c>
      <c r="E271" s="155">
        <f>E272+E274+E296+E298+E304+E313+E325+E327+E329+E332+E335+E348+E360</f>
        <v>10723372</v>
      </c>
      <c r="F271" s="155">
        <f>F272+F274+F296+F298+F304+F313+F325+F327+F329+F332+F335+F348+F360</f>
        <v>4941660</v>
      </c>
      <c r="G271" s="141">
        <f t="shared" si="3"/>
        <v>46.083079091166475</v>
      </c>
    </row>
    <row r="272" spans="1:7" s="7" customFormat="1" ht="18" customHeight="1">
      <c r="A272" s="12"/>
      <c r="B272" s="15">
        <v>85202</v>
      </c>
      <c r="C272" s="19"/>
      <c r="D272" s="16" t="s">
        <v>77</v>
      </c>
      <c r="E272" s="67">
        <v>400000</v>
      </c>
      <c r="F272" s="67">
        <v>212731</v>
      </c>
      <c r="G272" s="36">
        <f t="shared" si="3"/>
        <v>53.18275</v>
      </c>
    </row>
    <row r="273" spans="1:7" s="7" customFormat="1" ht="18" customHeight="1">
      <c r="A273" s="20"/>
      <c r="B273" s="15"/>
      <c r="C273" s="21">
        <v>3110</v>
      </c>
      <c r="D273" s="16" t="s">
        <v>55</v>
      </c>
      <c r="E273" s="28">
        <v>400000</v>
      </c>
      <c r="F273" s="9">
        <v>212731</v>
      </c>
      <c r="G273" s="36">
        <f t="shared" si="3"/>
        <v>53.18275</v>
      </c>
    </row>
    <row r="274" spans="1:7" s="7" customFormat="1" ht="16.5" customHeight="1">
      <c r="A274" s="20"/>
      <c r="B274" s="15">
        <v>85203</v>
      </c>
      <c r="C274" s="21"/>
      <c r="D274" s="16" t="s">
        <v>148</v>
      </c>
      <c r="E274" s="64">
        <f>SUM(E275:E291)</f>
        <v>395164</v>
      </c>
      <c r="F274" s="64">
        <f>SUM(F275:F291)</f>
        <v>198603</v>
      </c>
      <c r="G274" s="36">
        <f t="shared" si="3"/>
        <v>50.25837373849844</v>
      </c>
    </row>
    <row r="275" spans="1:7" s="7" customFormat="1" ht="18" customHeight="1">
      <c r="A275" s="20"/>
      <c r="B275" s="15"/>
      <c r="C275" s="21">
        <v>3020</v>
      </c>
      <c r="D275" s="18" t="s">
        <v>52</v>
      </c>
      <c r="E275" s="111">
        <v>250</v>
      </c>
      <c r="F275" s="79">
        <v>0</v>
      </c>
      <c r="G275" s="36">
        <f t="shared" si="3"/>
        <v>0</v>
      </c>
    </row>
    <row r="276" spans="1:7" s="7" customFormat="1" ht="18" customHeight="1">
      <c r="A276" s="20"/>
      <c r="B276" s="15"/>
      <c r="C276" s="21">
        <v>4010</v>
      </c>
      <c r="D276" s="16" t="s">
        <v>43</v>
      </c>
      <c r="E276" s="111">
        <v>226412</v>
      </c>
      <c r="F276" s="79">
        <v>103234</v>
      </c>
      <c r="G276" s="36">
        <f t="shared" si="3"/>
        <v>45.59563980707736</v>
      </c>
    </row>
    <row r="277" spans="1:7" s="7" customFormat="1" ht="18" customHeight="1">
      <c r="A277" s="20"/>
      <c r="B277" s="15"/>
      <c r="C277" s="21">
        <v>4040</v>
      </c>
      <c r="D277" s="16" t="s">
        <v>36</v>
      </c>
      <c r="E277" s="111">
        <v>14841</v>
      </c>
      <c r="F277" s="79">
        <v>14841</v>
      </c>
      <c r="G277" s="36">
        <f t="shared" si="3"/>
        <v>100</v>
      </c>
    </row>
    <row r="278" spans="1:7" s="7" customFormat="1" ht="18" customHeight="1">
      <c r="A278" s="20"/>
      <c r="B278" s="15"/>
      <c r="C278" s="21">
        <v>4110</v>
      </c>
      <c r="D278" s="16" t="s">
        <v>37</v>
      </c>
      <c r="E278" s="111">
        <v>41954</v>
      </c>
      <c r="F278" s="79">
        <v>20199</v>
      </c>
      <c r="G278" s="36">
        <f t="shared" si="3"/>
        <v>48.14558802497974</v>
      </c>
    </row>
    <row r="279" spans="1:7" s="7" customFormat="1" ht="18" customHeight="1">
      <c r="A279" s="20"/>
      <c r="B279" s="15"/>
      <c r="C279" s="21">
        <v>4120</v>
      </c>
      <c r="D279" s="16" t="s">
        <v>38</v>
      </c>
      <c r="E279" s="111">
        <v>5411</v>
      </c>
      <c r="F279" s="79">
        <v>2611</v>
      </c>
      <c r="G279" s="36">
        <f t="shared" si="3"/>
        <v>48.253557567917206</v>
      </c>
    </row>
    <row r="280" spans="1:7" s="7" customFormat="1" ht="18" customHeight="1">
      <c r="A280" s="20"/>
      <c r="B280" s="15"/>
      <c r="C280" s="21">
        <v>4170</v>
      </c>
      <c r="D280" s="16" t="s">
        <v>90</v>
      </c>
      <c r="E280" s="111">
        <v>12980</v>
      </c>
      <c r="F280" s="79">
        <v>5980</v>
      </c>
      <c r="G280" s="36">
        <f t="shared" si="3"/>
        <v>46.070878274268104</v>
      </c>
    </row>
    <row r="281" spans="1:7" s="7" customFormat="1" ht="18" customHeight="1">
      <c r="A281" s="20"/>
      <c r="B281" s="15"/>
      <c r="C281" s="21">
        <v>4210</v>
      </c>
      <c r="D281" s="16" t="s">
        <v>41</v>
      </c>
      <c r="E281" s="28">
        <v>16037</v>
      </c>
      <c r="F281" s="9">
        <v>12227</v>
      </c>
      <c r="G281" s="36">
        <f t="shared" si="3"/>
        <v>76.24243935898235</v>
      </c>
    </row>
    <row r="282" spans="1:7" s="7" customFormat="1" ht="18" customHeight="1">
      <c r="A282" s="20"/>
      <c r="B282" s="15"/>
      <c r="C282" s="21">
        <v>4220</v>
      </c>
      <c r="D282" s="16" t="s">
        <v>60</v>
      </c>
      <c r="E282" s="28">
        <v>12000</v>
      </c>
      <c r="F282" s="9">
        <v>6363</v>
      </c>
      <c r="G282" s="36">
        <f t="shared" si="3"/>
        <v>53.025</v>
      </c>
    </row>
    <row r="283" spans="1:7" s="7" customFormat="1" ht="18" customHeight="1">
      <c r="A283" s="20"/>
      <c r="B283" s="15"/>
      <c r="C283" s="21">
        <v>4260</v>
      </c>
      <c r="D283" s="16" t="s">
        <v>32</v>
      </c>
      <c r="E283" s="28">
        <v>25600</v>
      </c>
      <c r="F283" s="9">
        <v>11922</v>
      </c>
      <c r="G283" s="36">
        <f t="shared" si="3"/>
        <v>46.5703125</v>
      </c>
    </row>
    <row r="284" spans="1:7" s="7" customFormat="1" ht="18" customHeight="1">
      <c r="A284" s="20"/>
      <c r="B284" s="15"/>
      <c r="C284" s="21">
        <v>4270</v>
      </c>
      <c r="D284" s="16" t="s">
        <v>27</v>
      </c>
      <c r="E284" s="28">
        <v>100</v>
      </c>
      <c r="F284" s="9">
        <v>0</v>
      </c>
      <c r="G284" s="36">
        <f t="shared" si="3"/>
        <v>0</v>
      </c>
    </row>
    <row r="285" spans="1:7" s="7" customFormat="1" ht="18" customHeight="1">
      <c r="A285" s="20"/>
      <c r="B285" s="15"/>
      <c r="C285" s="21">
        <v>4280</v>
      </c>
      <c r="D285" s="16" t="s">
        <v>105</v>
      </c>
      <c r="E285" s="28">
        <v>210</v>
      </c>
      <c r="F285" s="9">
        <v>160</v>
      </c>
      <c r="G285" s="36">
        <f t="shared" si="3"/>
        <v>76.19047619047619</v>
      </c>
    </row>
    <row r="286" spans="1:7" s="7" customFormat="1" ht="18" customHeight="1">
      <c r="A286" s="20"/>
      <c r="B286" s="15"/>
      <c r="C286" s="21">
        <v>4300</v>
      </c>
      <c r="D286" s="16" t="s">
        <v>30</v>
      </c>
      <c r="E286" s="28">
        <v>20100</v>
      </c>
      <c r="F286" s="9">
        <v>10626</v>
      </c>
      <c r="G286" s="36">
        <f t="shared" si="3"/>
        <v>52.865671641791046</v>
      </c>
    </row>
    <row r="287" spans="1:7" s="7" customFormat="1" ht="18" customHeight="1">
      <c r="A287" s="20"/>
      <c r="B287" s="15"/>
      <c r="C287" s="21">
        <v>4360</v>
      </c>
      <c r="D287" s="16" t="s">
        <v>165</v>
      </c>
      <c r="E287" s="28">
        <v>1680</v>
      </c>
      <c r="F287" s="9">
        <v>842</v>
      </c>
      <c r="G287" s="36">
        <f t="shared" si="3"/>
        <v>50.11904761904762</v>
      </c>
    </row>
    <row r="288" spans="1:7" s="7" customFormat="1" ht="18" customHeight="1">
      <c r="A288" s="20"/>
      <c r="B288" s="15"/>
      <c r="C288" s="21">
        <v>4410</v>
      </c>
      <c r="D288" s="16" t="s">
        <v>45</v>
      </c>
      <c r="E288" s="28">
        <v>3350</v>
      </c>
      <c r="F288" s="9">
        <v>1322</v>
      </c>
      <c r="G288" s="36">
        <f t="shared" si="3"/>
        <v>39.46268656716418</v>
      </c>
    </row>
    <row r="289" spans="1:7" s="7" customFormat="1" ht="18" customHeight="1">
      <c r="A289" s="20"/>
      <c r="B289" s="15"/>
      <c r="C289" s="21">
        <v>4430</v>
      </c>
      <c r="D289" s="16" t="s">
        <v>26</v>
      </c>
      <c r="E289" s="28">
        <v>4452</v>
      </c>
      <c r="F289" s="9">
        <v>1952</v>
      </c>
      <c r="G289" s="36">
        <f t="shared" si="3"/>
        <v>43.84546271338724</v>
      </c>
    </row>
    <row r="290" spans="1:7" s="7" customFormat="1" ht="16.5" customHeight="1">
      <c r="A290" s="20"/>
      <c r="B290" s="15"/>
      <c r="C290" s="21">
        <v>4440</v>
      </c>
      <c r="D290" s="16" t="s">
        <v>54</v>
      </c>
      <c r="E290" s="28">
        <v>6454</v>
      </c>
      <c r="F290" s="9">
        <v>4841</v>
      </c>
      <c r="G290" s="36">
        <f t="shared" si="3"/>
        <v>75.00774713356058</v>
      </c>
    </row>
    <row r="291" spans="1:7" s="7" customFormat="1" ht="18" customHeight="1">
      <c r="A291" s="20"/>
      <c r="B291" s="15"/>
      <c r="C291" s="21">
        <v>4700</v>
      </c>
      <c r="D291" s="16" t="s">
        <v>106</v>
      </c>
      <c r="E291" s="28">
        <v>3333</v>
      </c>
      <c r="F291" s="9">
        <v>1483</v>
      </c>
      <c r="G291" s="36">
        <f t="shared" si="3"/>
        <v>44.49444944494449</v>
      </c>
    </row>
    <row r="292" spans="1:7" s="7" customFormat="1" ht="18" customHeight="1" hidden="1">
      <c r="A292" s="20"/>
      <c r="B292" s="15">
        <v>85205</v>
      </c>
      <c r="C292" s="21"/>
      <c r="D292" s="16" t="s">
        <v>153</v>
      </c>
      <c r="E292" s="64">
        <f>SUM(E293:E295)</f>
        <v>0</v>
      </c>
      <c r="F292" s="64">
        <f>SUM(F293:F295)</f>
        <v>0</v>
      </c>
      <c r="G292" s="36" t="e">
        <f t="shared" si="3"/>
        <v>#DIV/0!</v>
      </c>
    </row>
    <row r="293" spans="1:7" s="7" customFormat="1" ht="18" customHeight="1" hidden="1">
      <c r="A293" s="20"/>
      <c r="B293" s="15"/>
      <c r="C293" s="21">
        <v>4170</v>
      </c>
      <c r="D293" s="16" t="s">
        <v>90</v>
      </c>
      <c r="E293" s="28"/>
      <c r="F293" s="9"/>
      <c r="G293" s="36" t="e">
        <f t="shared" si="3"/>
        <v>#DIV/0!</v>
      </c>
    </row>
    <row r="294" spans="1:7" s="7" customFormat="1" ht="18" customHeight="1" hidden="1">
      <c r="A294" s="20"/>
      <c r="B294" s="15"/>
      <c r="C294" s="21">
        <v>4210</v>
      </c>
      <c r="D294" s="16" t="s">
        <v>41</v>
      </c>
      <c r="E294" s="28"/>
      <c r="F294" s="9"/>
      <c r="G294" s="36" t="e">
        <f t="shared" si="3"/>
        <v>#DIV/0!</v>
      </c>
    </row>
    <row r="295" spans="1:7" s="7" customFormat="1" ht="18" customHeight="1" hidden="1">
      <c r="A295" s="20"/>
      <c r="B295" s="15"/>
      <c r="C295" s="21">
        <v>4300</v>
      </c>
      <c r="D295" s="16" t="s">
        <v>30</v>
      </c>
      <c r="E295" s="28"/>
      <c r="F295" s="9"/>
      <c r="G295" s="36" t="e">
        <f t="shared" si="3"/>
        <v>#DIV/0!</v>
      </c>
    </row>
    <row r="296" spans="1:7" s="7" customFormat="1" ht="18" customHeight="1">
      <c r="A296" s="20"/>
      <c r="B296" s="15">
        <v>85204</v>
      </c>
      <c r="C296" s="21"/>
      <c r="D296" s="16" t="s">
        <v>174</v>
      </c>
      <c r="E296" s="64">
        <v>20000</v>
      </c>
      <c r="F296" s="65">
        <v>10318</v>
      </c>
      <c r="G296" s="36">
        <f t="shared" si="3"/>
        <v>51.59</v>
      </c>
    </row>
    <row r="297" spans="1:7" s="7" customFormat="1" ht="18" customHeight="1">
      <c r="A297" s="20"/>
      <c r="B297" s="15"/>
      <c r="C297" s="21">
        <v>3110</v>
      </c>
      <c r="D297" s="16" t="s">
        <v>55</v>
      </c>
      <c r="E297" s="28">
        <v>20000</v>
      </c>
      <c r="F297" s="9">
        <v>10318</v>
      </c>
      <c r="G297" s="36">
        <f t="shared" si="3"/>
        <v>51.59</v>
      </c>
    </row>
    <row r="298" spans="1:7" s="7" customFormat="1" ht="18" customHeight="1">
      <c r="A298" s="20"/>
      <c r="B298" s="15">
        <v>85206</v>
      </c>
      <c r="C298" s="21"/>
      <c r="D298" s="16" t="s">
        <v>149</v>
      </c>
      <c r="E298" s="64">
        <f>SUM(E300:E303)</f>
        <v>67580</v>
      </c>
      <c r="F298" s="64">
        <f>SUM(F300:F303)</f>
        <v>34834</v>
      </c>
      <c r="G298" s="36">
        <f t="shared" si="3"/>
        <v>51.544835750221964</v>
      </c>
    </row>
    <row r="299" spans="1:7" s="7" customFormat="1" ht="18" customHeight="1" hidden="1">
      <c r="A299" s="20"/>
      <c r="B299" s="15"/>
      <c r="C299" s="21">
        <v>4110</v>
      </c>
      <c r="D299" s="16" t="s">
        <v>37</v>
      </c>
      <c r="E299" s="28"/>
      <c r="F299" s="9"/>
      <c r="G299" s="36" t="e">
        <f t="shared" si="3"/>
        <v>#DIV/0!</v>
      </c>
    </row>
    <row r="300" spans="1:7" s="7" customFormat="1" ht="18" customHeight="1">
      <c r="A300" s="20"/>
      <c r="B300" s="15"/>
      <c r="C300" s="21">
        <v>4010</v>
      </c>
      <c r="D300" s="16" t="s">
        <v>43</v>
      </c>
      <c r="E300" s="28">
        <v>52900</v>
      </c>
      <c r="F300" s="9">
        <v>27280</v>
      </c>
      <c r="G300" s="36">
        <f t="shared" si="3"/>
        <v>51.56899810964083</v>
      </c>
    </row>
    <row r="301" spans="1:7" s="7" customFormat="1" ht="18" customHeight="1">
      <c r="A301" s="20"/>
      <c r="B301" s="15"/>
      <c r="C301" s="21">
        <v>4040</v>
      </c>
      <c r="D301" s="16" t="s">
        <v>36</v>
      </c>
      <c r="E301" s="28">
        <v>3500</v>
      </c>
      <c r="F301" s="9">
        <v>2566</v>
      </c>
      <c r="G301" s="36">
        <f t="shared" si="3"/>
        <v>73.31428571428572</v>
      </c>
    </row>
    <row r="302" spans="1:7" s="7" customFormat="1" ht="18" customHeight="1">
      <c r="A302" s="20"/>
      <c r="B302" s="15"/>
      <c r="C302" s="21">
        <v>4110</v>
      </c>
      <c r="D302" s="16" t="s">
        <v>37</v>
      </c>
      <c r="E302" s="28">
        <v>9800</v>
      </c>
      <c r="F302" s="9">
        <v>4374</v>
      </c>
      <c r="G302" s="36">
        <f t="shared" si="3"/>
        <v>44.632653061224495</v>
      </c>
    </row>
    <row r="303" spans="1:7" s="7" customFormat="1" ht="18" customHeight="1">
      <c r="A303" s="20"/>
      <c r="B303" s="15"/>
      <c r="C303" s="21">
        <v>4120</v>
      </c>
      <c r="D303" s="16" t="s">
        <v>38</v>
      </c>
      <c r="E303" s="28">
        <v>1380</v>
      </c>
      <c r="F303" s="9">
        <v>614</v>
      </c>
      <c r="G303" s="36">
        <f t="shared" si="3"/>
        <v>44.492753623188406</v>
      </c>
    </row>
    <row r="304" spans="1:7" s="7" customFormat="1" ht="18" customHeight="1">
      <c r="A304" s="20"/>
      <c r="B304" s="15">
        <v>85211</v>
      </c>
      <c r="C304" s="21"/>
      <c r="D304" s="16" t="s">
        <v>175</v>
      </c>
      <c r="E304" s="64">
        <f>SUM(E305:E312)</f>
        <v>4471752</v>
      </c>
      <c r="F304" s="64">
        <f>SUM(F305:F312)</f>
        <v>1438157</v>
      </c>
      <c r="G304" s="36">
        <f t="shared" si="3"/>
        <v>32.16092931808383</v>
      </c>
    </row>
    <row r="305" spans="1:7" s="7" customFormat="1" ht="18" customHeight="1">
      <c r="A305" s="20"/>
      <c r="B305" s="15"/>
      <c r="C305" s="21">
        <v>3110</v>
      </c>
      <c r="D305" s="16" t="s">
        <v>55</v>
      </c>
      <c r="E305" s="28">
        <v>4384071</v>
      </c>
      <c r="F305" s="9">
        <v>1414494</v>
      </c>
      <c r="G305" s="36">
        <f t="shared" si="3"/>
        <v>32.26439535308621</v>
      </c>
    </row>
    <row r="306" spans="1:7" s="7" customFormat="1" ht="18" customHeight="1">
      <c r="A306" s="20"/>
      <c r="B306" s="15"/>
      <c r="C306" s="21">
        <v>4010</v>
      </c>
      <c r="D306" s="16" t="s">
        <v>43</v>
      </c>
      <c r="E306" s="28">
        <v>32000</v>
      </c>
      <c r="F306" s="9">
        <v>8161</v>
      </c>
      <c r="G306" s="36">
        <f t="shared" si="3"/>
        <v>25.503124999999997</v>
      </c>
    </row>
    <row r="307" spans="1:7" s="7" customFormat="1" ht="18" customHeight="1">
      <c r="A307" s="20"/>
      <c r="B307" s="15"/>
      <c r="C307" s="21">
        <v>4110</v>
      </c>
      <c r="D307" s="16" t="s">
        <v>37</v>
      </c>
      <c r="E307" s="28">
        <v>5587</v>
      </c>
      <c r="F307" s="9">
        <v>835</v>
      </c>
      <c r="G307" s="36">
        <f t="shared" si="3"/>
        <v>14.945408985144084</v>
      </c>
    </row>
    <row r="308" spans="1:7" s="7" customFormat="1" ht="18" customHeight="1">
      <c r="A308" s="20"/>
      <c r="B308" s="15"/>
      <c r="C308" s="21">
        <v>4120</v>
      </c>
      <c r="D308" s="16" t="s">
        <v>38</v>
      </c>
      <c r="E308" s="28">
        <v>784</v>
      </c>
      <c r="F308" s="9">
        <v>117</v>
      </c>
      <c r="G308" s="36">
        <f t="shared" si="3"/>
        <v>14.923469387755103</v>
      </c>
    </row>
    <row r="309" spans="1:7" s="7" customFormat="1" ht="18" customHeight="1">
      <c r="A309" s="20"/>
      <c r="B309" s="15"/>
      <c r="C309" s="21">
        <v>4210</v>
      </c>
      <c r="D309" s="24" t="s">
        <v>41</v>
      </c>
      <c r="E309" s="28">
        <v>38810</v>
      </c>
      <c r="F309" s="9">
        <v>13804</v>
      </c>
      <c r="G309" s="36">
        <f t="shared" si="3"/>
        <v>35.56815253800567</v>
      </c>
    </row>
    <row r="310" spans="1:7" s="7" customFormat="1" ht="18" customHeight="1">
      <c r="A310" s="20"/>
      <c r="B310" s="15"/>
      <c r="C310" s="21">
        <v>4300</v>
      </c>
      <c r="D310" s="69" t="s">
        <v>30</v>
      </c>
      <c r="E310" s="28">
        <v>10000</v>
      </c>
      <c r="F310" s="9">
        <v>322</v>
      </c>
      <c r="G310" s="36">
        <f t="shared" si="3"/>
        <v>3.2199999999999998</v>
      </c>
    </row>
    <row r="311" spans="1:7" s="7" customFormat="1" ht="18" customHeight="1">
      <c r="A311" s="20"/>
      <c r="B311" s="15"/>
      <c r="C311" s="21">
        <v>4410</v>
      </c>
      <c r="D311" s="69" t="s">
        <v>45</v>
      </c>
      <c r="E311" s="28">
        <v>100</v>
      </c>
      <c r="F311" s="9">
        <v>24</v>
      </c>
      <c r="G311" s="36">
        <f t="shared" si="3"/>
        <v>24</v>
      </c>
    </row>
    <row r="312" spans="1:7" s="7" customFormat="1" ht="18" customHeight="1">
      <c r="A312" s="20"/>
      <c r="B312" s="15"/>
      <c r="C312" s="21">
        <v>4700</v>
      </c>
      <c r="D312" s="24" t="s">
        <v>106</v>
      </c>
      <c r="E312" s="28">
        <v>400</v>
      </c>
      <c r="F312" s="9">
        <v>400</v>
      </c>
      <c r="G312" s="36">
        <f t="shared" si="3"/>
        <v>100</v>
      </c>
    </row>
    <row r="313" spans="1:7" s="7" customFormat="1" ht="15.75" customHeight="1">
      <c r="A313" s="20"/>
      <c r="B313" s="15">
        <v>85212</v>
      </c>
      <c r="C313" s="21"/>
      <c r="D313" s="16" t="s">
        <v>97</v>
      </c>
      <c r="E313" s="64">
        <f>SUM(E314:E324)</f>
        <v>3462054</v>
      </c>
      <c r="F313" s="64">
        <f>SUM(F314:F324)</f>
        <v>1953652</v>
      </c>
      <c r="G313" s="36">
        <f t="shared" si="3"/>
        <v>56.43043118333798</v>
      </c>
    </row>
    <row r="314" spans="1:7" s="7" customFormat="1" ht="15.75" customHeight="1">
      <c r="A314" s="20"/>
      <c r="B314" s="15"/>
      <c r="C314" s="21">
        <v>2910</v>
      </c>
      <c r="D314" s="16" t="s">
        <v>176</v>
      </c>
      <c r="E314" s="111">
        <v>4590</v>
      </c>
      <c r="F314" s="79">
        <v>3064</v>
      </c>
      <c r="G314" s="36">
        <f t="shared" si="3"/>
        <v>66.75381263616558</v>
      </c>
    </row>
    <row r="315" spans="1:7" s="7" customFormat="1" ht="18" customHeight="1">
      <c r="A315" s="20"/>
      <c r="B315" s="15"/>
      <c r="C315" s="21">
        <v>3110</v>
      </c>
      <c r="D315" s="16" t="s">
        <v>55</v>
      </c>
      <c r="E315" s="28">
        <v>3350469</v>
      </c>
      <c r="F315" s="9">
        <v>1904054</v>
      </c>
      <c r="G315" s="36">
        <f t="shared" si="3"/>
        <v>56.829476709081625</v>
      </c>
    </row>
    <row r="316" spans="1:7" s="7" customFormat="1" ht="18" customHeight="1">
      <c r="A316" s="20"/>
      <c r="B316" s="15"/>
      <c r="C316" s="21">
        <v>4010</v>
      </c>
      <c r="D316" s="16" t="s">
        <v>43</v>
      </c>
      <c r="E316" s="28">
        <v>62850</v>
      </c>
      <c r="F316" s="9">
        <v>30977</v>
      </c>
      <c r="G316" s="36">
        <f t="shared" si="3"/>
        <v>49.28719172633254</v>
      </c>
    </row>
    <row r="317" spans="1:7" s="7" customFormat="1" ht="18" customHeight="1">
      <c r="A317" s="20"/>
      <c r="B317" s="15"/>
      <c r="C317" s="21">
        <v>4040</v>
      </c>
      <c r="D317" s="16" t="s">
        <v>36</v>
      </c>
      <c r="E317" s="28">
        <v>5000</v>
      </c>
      <c r="F317" s="9">
        <v>3222</v>
      </c>
      <c r="G317" s="36">
        <f t="shared" si="3"/>
        <v>64.44</v>
      </c>
    </row>
    <row r="318" spans="1:7" s="7" customFormat="1" ht="18" customHeight="1">
      <c r="A318" s="20"/>
      <c r="B318" s="15"/>
      <c r="C318" s="21">
        <v>4110</v>
      </c>
      <c r="D318" s="16" t="s">
        <v>37</v>
      </c>
      <c r="E318" s="28">
        <v>11830</v>
      </c>
      <c r="F318" s="9">
        <v>5353</v>
      </c>
      <c r="G318" s="36">
        <f t="shared" si="3"/>
        <v>45.24936601859679</v>
      </c>
    </row>
    <row r="319" spans="1:7" s="7" customFormat="1" ht="18" customHeight="1">
      <c r="A319" s="20"/>
      <c r="B319" s="15"/>
      <c r="C319" s="21">
        <v>4120</v>
      </c>
      <c r="D319" s="16" t="s">
        <v>38</v>
      </c>
      <c r="E319" s="28">
        <v>1715</v>
      </c>
      <c r="F319" s="9">
        <v>531</v>
      </c>
      <c r="G319" s="36">
        <f t="shared" si="3"/>
        <v>30.962099125364436</v>
      </c>
    </row>
    <row r="320" spans="1:7" s="7" customFormat="1" ht="18" customHeight="1">
      <c r="A320" s="20"/>
      <c r="B320" s="60"/>
      <c r="C320" s="15">
        <v>4210</v>
      </c>
      <c r="D320" s="24" t="s">
        <v>41</v>
      </c>
      <c r="E320" s="9">
        <v>11000</v>
      </c>
      <c r="F320" s="28">
        <v>945</v>
      </c>
      <c r="G320" s="36">
        <f t="shared" si="3"/>
        <v>8.59090909090909</v>
      </c>
    </row>
    <row r="321" spans="1:7" s="7" customFormat="1" ht="18" customHeight="1">
      <c r="A321" s="20"/>
      <c r="B321" s="21"/>
      <c r="C321" s="60">
        <v>4300</v>
      </c>
      <c r="D321" s="69" t="s">
        <v>30</v>
      </c>
      <c r="E321" s="58">
        <v>11500</v>
      </c>
      <c r="F321" s="9">
        <v>2756</v>
      </c>
      <c r="G321" s="36">
        <f t="shared" si="3"/>
        <v>23.965217391304346</v>
      </c>
    </row>
    <row r="322" spans="1:7" s="7" customFormat="1" ht="18" customHeight="1">
      <c r="A322" s="20"/>
      <c r="B322" s="15"/>
      <c r="C322" s="21">
        <v>4410</v>
      </c>
      <c r="D322" s="69" t="s">
        <v>45</v>
      </c>
      <c r="E322" s="9">
        <v>200</v>
      </c>
      <c r="F322" s="28">
        <v>0</v>
      </c>
      <c r="G322" s="36">
        <f t="shared" si="3"/>
        <v>0</v>
      </c>
    </row>
    <row r="323" spans="1:7" s="7" customFormat="1" ht="18" customHeight="1">
      <c r="A323" s="20"/>
      <c r="B323" s="15"/>
      <c r="C323" s="21">
        <v>4440</v>
      </c>
      <c r="D323" s="24" t="s">
        <v>46</v>
      </c>
      <c r="E323" s="72">
        <v>2500</v>
      </c>
      <c r="F323" s="28">
        <v>2500</v>
      </c>
      <c r="G323" s="36">
        <f t="shared" si="3"/>
        <v>100</v>
      </c>
    </row>
    <row r="324" spans="1:7" s="7" customFormat="1" ht="18" customHeight="1">
      <c r="A324" s="20"/>
      <c r="B324" s="15"/>
      <c r="C324" s="21">
        <v>4700</v>
      </c>
      <c r="D324" s="24" t="s">
        <v>106</v>
      </c>
      <c r="E324" s="72">
        <v>400</v>
      </c>
      <c r="F324" s="28">
        <v>250</v>
      </c>
      <c r="G324" s="36">
        <f t="shared" si="3"/>
        <v>62.5</v>
      </c>
    </row>
    <row r="325" spans="1:7" s="7" customFormat="1" ht="16.5" customHeight="1">
      <c r="A325" s="201"/>
      <c r="B325" s="5">
        <v>85213</v>
      </c>
      <c r="C325" s="5"/>
      <c r="D325" s="16" t="s">
        <v>37</v>
      </c>
      <c r="E325" s="124">
        <v>49194</v>
      </c>
      <c r="F325" s="62">
        <v>33263</v>
      </c>
      <c r="G325" s="36">
        <f t="shared" si="3"/>
        <v>67.61596942716591</v>
      </c>
    </row>
    <row r="326" spans="1:7" s="7" customFormat="1" ht="18" customHeight="1">
      <c r="A326" s="201"/>
      <c r="B326" s="5"/>
      <c r="C326" s="5">
        <v>4130</v>
      </c>
      <c r="D326" s="6" t="s">
        <v>18</v>
      </c>
      <c r="E326" s="8">
        <v>49194</v>
      </c>
      <c r="F326" s="9">
        <v>33263</v>
      </c>
      <c r="G326" s="36">
        <f t="shared" si="3"/>
        <v>67.61596942716591</v>
      </c>
    </row>
    <row r="327" spans="1:7" s="7" customFormat="1" ht="18" customHeight="1">
      <c r="A327" s="201"/>
      <c r="B327" s="5">
        <v>85214</v>
      </c>
      <c r="C327" s="5"/>
      <c r="D327" s="6" t="s">
        <v>61</v>
      </c>
      <c r="E327" s="62">
        <v>357717</v>
      </c>
      <c r="F327" s="62">
        <v>230543</v>
      </c>
      <c r="G327" s="36">
        <f t="shared" si="3"/>
        <v>64.44843269959215</v>
      </c>
    </row>
    <row r="328" spans="1:7" s="7" customFormat="1" ht="18" customHeight="1">
      <c r="A328" s="201"/>
      <c r="B328" s="5"/>
      <c r="C328" s="5">
        <v>3110</v>
      </c>
      <c r="D328" s="6" t="s">
        <v>55</v>
      </c>
      <c r="E328" s="8">
        <v>357717</v>
      </c>
      <c r="F328" s="9">
        <v>230543</v>
      </c>
      <c r="G328" s="36">
        <f t="shared" si="3"/>
        <v>64.44843269959215</v>
      </c>
    </row>
    <row r="329" spans="1:7" s="7" customFormat="1" ht="15.75" customHeight="1">
      <c r="A329" s="201"/>
      <c r="B329" s="5">
        <v>85215</v>
      </c>
      <c r="C329" s="5"/>
      <c r="D329" s="6" t="s">
        <v>19</v>
      </c>
      <c r="E329" s="62">
        <f>SUM(E330:E331)</f>
        <v>102284</v>
      </c>
      <c r="F329" s="62">
        <f>SUM(F330:F331)</f>
        <v>44581</v>
      </c>
      <c r="G329" s="36">
        <f t="shared" si="3"/>
        <v>43.58550701967072</v>
      </c>
    </row>
    <row r="330" spans="1:7" s="7" customFormat="1" ht="18" customHeight="1">
      <c r="A330" s="201"/>
      <c r="B330" s="5"/>
      <c r="C330" s="5">
        <v>3110</v>
      </c>
      <c r="D330" s="6" t="s">
        <v>55</v>
      </c>
      <c r="E330" s="8">
        <v>102239</v>
      </c>
      <c r="F330" s="9">
        <v>44538</v>
      </c>
      <c r="G330" s="36">
        <f t="shared" si="3"/>
        <v>43.56263265485774</v>
      </c>
    </row>
    <row r="331" spans="1:7" s="7" customFormat="1" ht="18" customHeight="1">
      <c r="A331" s="201"/>
      <c r="B331" s="5"/>
      <c r="C331" s="5">
        <v>4210</v>
      </c>
      <c r="D331" s="24" t="s">
        <v>41</v>
      </c>
      <c r="E331" s="8">
        <v>45</v>
      </c>
      <c r="F331" s="9">
        <v>43</v>
      </c>
      <c r="G331" s="36">
        <f t="shared" si="3"/>
        <v>95.55555555555556</v>
      </c>
    </row>
    <row r="332" spans="1:7" s="7" customFormat="1" ht="16.5" customHeight="1">
      <c r="A332" s="201"/>
      <c r="B332" s="5">
        <v>85216</v>
      </c>
      <c r="C332" s="5"/>
      <c r="D332" s="6" t="s">
        <v>130</v>
      </c>
      <c r="E332" s="62">
        <f>SUM(E333:E334)</f>
        <v>276202</v>
      </c>
      <c r="F332" s="62">
        <f>SUM(F333:F334)</f>
        <v>207371</v>
      </c>
      <c r="G332" s="36">
        <f t="shared" si="3"/>
        <v>75.0794708220795</v>
      </c>
    </row>
    <row r="333" spans="1:7" s="7" customFormat="1" ht="16.5" customHeight="1">
      <c r="A333" s="201"/>
      <c r="B333" s="5"/>
      <c r="C333" s="5">
        <v>2910</v>
      </c>
      <c r="D333" s="16" t="s">
        <v>176</v>
      </c>
      <c r="E333" s="197">
        <v>694</v>
      </c>
      <c r="F333" s="79">
        <v>0</v>
      </c>
      <c r="G333" s="36">
        <f t="shared" si="3"/>
        <v>0</v>
      </c>
    </row>
    <row r="334" spans="1:7" s="7" customFormat="1" ht="18" customHeight="1">
      <c r="A334" s="201"/>
      <c r="B334" s="5"/>
      <c r="C334" s="5">
        <v>3110</v>
      </c>
      <c r="D334" s="6" t="s">
        <v>55</v>
      </c>
      <c r="E334" s="8">
        <v>275508</v>
      </c>
      <c r="F334" s="9">
        <v>207371</v>
      </c>
      <c r="G334" s="36">
        <f t="shared" si="3"/>
        <v>75.26859474135053</v>
      </c>
    </row>
    <row r="335" spans="1:7" s="7" customFormat="1" ht="16.5" customHeight="1">
      <c r="A335" s="201"/>
      <c r="B335" s="5">
        <v>85219</v>
      </c>
      <c r="C335" s="5"/>
      <c r="D335" s="6" t="s">
        <v>20</v>
      </c>
      <c r="E335" s="62">
        <f>SUM(E336:E347)</f>
        <v>641900</v>
      </c>
      <c r="F335" s="62">
        <f>SUM(F336:F347)</f>
        <v>320912</v>
      </c>
      <c r="G335" s="36">
        <f t="shared" si="3"/>
        <v>49.994080074778005</v>
      </c>
    </row>
    <row r="336" spans="1:7" s="7" customFormat="1" ht="18" customHeight="1">
      <c r="A336" s="201"/>
      <c r="B336" s="5"/>
      <c r="C336" s="5">
        <v>3020</v>
      </c>
      <c r="D336" s="18" t="s">
        <v>52</v>
      </c>
      <c r="E336" s="78">
        <v>2600</v>
      </c>
      <c r="F336" s="79">
        <v>895</v>
      </c>
      <c r="G336" s="36">
        <f t="shared" si="3"/>
        <v>34.42307692307692</v>
      </c>
    </row>
    <row r="337" spans="1:7" s="7" customFormat="1" ht="18" customHeight="1">
      <c r="A337" s="201"/>
      <c r="B337" s="5"/>
      <c r="C337" s="5">
        <v>4010</v>
      </c>
      <c r="D337" s="6" t="s">
        <v>43</v>
      </c>
      <c r="E337" s="8">
        <v>414000</v>
      </c>
      <c r="F337" s="9">
        <v>208782</v>
      </c>
      <c r="G337" s="36">
        <f t="shared" si="3"/>
        <v>50.43043478260869</v>
      </c>
    </row>
    <row r="338" spans="1:7" s="7" customFormat="1" ht="18" customHeight="1">
      <c r="A338" s="201"/>
      <c r="B338" s="5"/>
      <c r="C338" s="5">
        <v>4040</v>
      </c>
      <c r="D338" s="6" t="s">
        <v>44</v>
      </c>
      <c r="E338" s="8">
        <v>31000</v>
      </c>
      <c r="F338" s="9">
        <v>22068</v>
      </c>
      <c r="G338" s="36">
        <f t="shared" si="3"/>
        <v>71.18709677419355</v>
      </c>
    </row>
    <row r="339" spans="1:7" s="7" customFormat="1" ht="18" customHeight="1">
      <c r="A339" s="201"/>
      <c r="B339" s="5"/>
      <c r="C339" s="5">
        <v>4110</v>
      </c>
      <c r="D339" s="6" t="s">
        <v>37</v>
      </c>
      <c r="E339" s="8">
        <v>72000</v>
      </c>
      <c r="F339" s="9">
        <v>30314</v>
      </c>
      <c r="G339" s="36">
        <f t="shared" si="3"/>
        <v>42.102777777777774</v>
      </c>
    </row>
    <row r="340" spans="1:7" s="7" customFormat="1" ht="18" customHeight="1">
      <c r="A340" s="201"/>
      <c r="B340" s="5"/>
      <c r="C340" s="5">
        <v>4120</v>
      </c>
      <c r="D340" s="6" t="s">
        <v>38</v>
      </c>
      <c r="E340" s="8">
        <v>10000</v>
      </c>
      <c r="F340" s="9">
        <v>3928</v>
      </c>
      <c r="G340" s="36">
        <f t="shared" si="3"/>
        <v>39.28</v>
      </c>
    </row>
    <row r="341" spans="1:7" s="7" customFormat="1" ht="18" customHeight="1">
      <c r="A341" s="201"/>
      <c r="B341" s="5"/>
      <c r="C341" s="5">
        <v>4210</v>
      </c>
      <c r="D341" s="6" t="s">
        <v>41</v>
      </c>
      <c r="E341" s="8">
        <v>27000</v>
      </c>
      <c r="F341" s="9">
        <v>11454</v>
      </c>
      <c r="G341" s="36">
        <f t="shared" si="3"/>
        <v>42.422222222222224</v>
      </c>
    </row>
    <row r="342" spans="1:7" s="7" customFormat="1" ht="18" customHeight="1">
      <c r="A342" s="201"/>
      <c r="B342" s="5"/>
      <c r="C342" s="5">
        <v>4260</v>
      </c>
      <c r="D342" s="6" t="s">
        <v>32</v>
      </c>
      <c r="E342" s="8">
        <v>7000</v>
      </c>
      <c r="F342" s="9">
        <v>1827</v>
      </c>
      <c r="G342" s="36">
        <f t="shared" si="3"/>
        <v>26.1</v>
      </c>
    </row>
    <row r="343" spans="1:7" s="7" customFormat="1" ht="18" customHeight="1">
      <c r="A343" s="201"/>
      <c r="B343" s="5"/>
      <c r="C343" s="5">
        <v>4300</v>
      </c>
      <c r="D343" s="6" t="s">
        <v>30</v>
      </c>
      <c r="E343" s="8">
        <v>50000</v>
      </c>
      <c r="F343" s="9">
        <v>26289</v>
      </c>
      <c r="G343" s="36">
        <f t="shared" si="3"/>
        <v>52.578</v>
      </c>
    </row>
    <row r="344" spans="1:7" s="7" customFormat="1" ht="18" customHeight="1">
      <c r="A344" s="201"/>
      <c r="B344" s="5"/>
      <c r="C344" s="5">
        <v>4360</v>
      </c>
      <c r="D344" s="6" t="s">
        <v>166</v>
      </c>
      <c r="E344" s="8">
        <v>6500</v>
      </c>
      <c r="F344" s="9">
        <v>2739</v>
      </c>
      <c r="G344" s="36">
        <f t="shared" si="3"/>
        <v>42.138461538461534</v>
      </c>
    </row>
    <row r="345" spans="1:7" s="7" customFormat="1" ht="18" customHeight="1">
      <c r="A345" s="201"/>
      <c r="B345" s="5"/>
      <c r="C345" s="5">
        <v>4410</v>
      </c>
      <c r="D345" s="6" t="s">
        <v>45</v>
      </c>
      <c r="E345" s="8">
        <v>7500</v>
      </c>
      <c r="F345" s="9">
        <v>2366</v>
      </c>
      <c r="G345" s="36">
        <f t="shared" si="3"/>
        <v>31.546666666666667</v>
      </c>
    </row>
    <row r="346" spans="1:7" s="7" customFormat="1" ht="18" customHeight="1">
      <c r="A346" s="201"/>
      <c r="B346" s="5"/>
      <c r="C346" s="5">
        <v>4440</v>
      </c>
      <c r="D346" s="6" t="s">
        <v>46</v>
      </c>
      <c r="E346" s="8">
        <v>12000</v>
      </c>
      <c r="F346" s="9">
        <v>10000</v>
      </c>
      <c r="G346" s="36">
        <f t="shared" si="3"/>
        <v>83.33333333333334</v>
      </c>
    </row>
    <row r="347" spans="1:7" s="7" customFormat="1" ht="18" customHeight="1">
      <c r="A347" s="201"/>
      <c r="B347" s="5"/>
      <c r="C347" s="5">
        <v>4700</v>
      </c>
      <c r="D347" s="6" t="s">
        <v>106</v>
      </c>
      <c r="E347" s="8">
        <v>2300</v>
      </c>
      <c r="F347" s="9">
        <v>250</v>
      </c>
      <c r="G347" s="36">
        <f t="shared" si="3"/>
        <v>10.869565217391305</v>
      </c>
    </row>
    <row r="348" spans="1:10" s="7" customFormat="1" ht="15.75" customHeight="1">
      <c r="A348" s="201"/>
      <c r="B348" s="5">
        <v>85228</v>
      </c>
      <c r="C348" s="5"/>
      <c r="D348" s="6" t="s">
        <v>98</v>
      </c>
      <c r="E348" s="62">
        <f>SUM(E349:E357)</f>
        <v>188700</v>
      </c>
      <c r="F348" s="62">
        <f>SUM(F349:F357)</f>
        <v>97560</v>
      </c>
      <c r="G348" s="36">
        <f t="shared" si="3"/>
        <v>51.70111287758347</v>
      </c>
      <c r="J348" s="117"/>
    </row>
    <row r="349" spans="1:10" s="7" customFormat="1" ht="15.75" customHeight="1">
      <c r="A349" s="201"/>
      <c r="B349" s="5"/>
      <c r="C349" s="5">
        <v>3020</v>
      </c>
      <c r="D349" s="6" t="s">
        <v>155</v>
      </c>
      <c r="E349" s="78">
        <v>3100</v>
      </c>
      <c r="F349" s="79">
        <v>120</v>
      </c>
      <c r="G349" s="36">
        <f t="shared" si="3"/>
        <v>3.870967741935484</v>
      </c>
      <c r="J349" s="117"/>
    </row>
    <row r="350" spans="1:7" s="7" customFormat="1" ht="18" customHeight="1">
      <c r="A350" s="201"/>
      <c r="B350" s="5"/>
      <c r="C350" s="5">
        <v>4010</v>
      </c>
      <c r="D350" s="6" t="s">
        <v>43</v>
      </c>
      <c r="E350" s="8">
        <v>127000</v>
      </c>
      <c r="F350" s="9">
        <v>63872</v>
      </c>
      <c r="G350" s="36">
        <f t="shared" si="3"/>
        <v>50.29291338582678</v>
      </c>
    </row>
    <row r="351" spans="1:7" s="7" customFormat="1" ht="18" customHeight="1">
      <c r="A351" s="201"/>
      <c r="B351" s="5"/>
      <c r="C351" s="5">
        <v>4040</v>
      </c>
      <c r="D351" s="6" t="s">
        <v>44</v>
      </c>
      <c r="E351" s="8">
        <v>9000</v>
      </c>
      <c r="F351" s="9">
        <v>6442</v>
      </c>
      <c r="G351" s="36">
        <f t="shared" si="3"/>
        <v>71.57777777777777</v>
      </c>
    </row>
    <row r="352" spans="1:7" s="7" customFormat="1" ht="18" customHeight="1">
      <c r="A352" s="201"/>
      <c r="B352" s="5"/>
      <c r="C352" s="5">
        <v>4110</v>
      </c>
      <c r="D352" s="6" t="s">
        <v>37</v>
      </c>
      <c r="E352" s="8">
        <v>23900</v>
      </c>
      <c r="F352" s="9">
        <v>9649</v>
      </c>
      <c r="G352" s="36">
        <f t="shared" si="3"/>
        <v>40.37238493723849</v>
      </c>
    </row>
    <row r="353" spans="1:7" s="7" customFormat="1" ht="18" customHeight="1">
      <c r="A353" s="201"/>
      <c r="B353" s="5"/>
      <c r="C353" s="5">
        <v>4120</v>
      </c>
      <c r="D353" s="6" t="s">
        <v>38</v>
      </c>
      <c r="E353" s="8">
        <v>3200</v>
      </c>
      <c r="F353" s="9">
        <v>520</v>
      </c>
      <c r="G353" s="36">
        <f t="shared" si="3"/>
        <v>16.25</v>
      </c>
    </row>
    <row r="354" spans="1:7" s="7" customFormat="1" ht="18" customHeight="1" hidden="1">
      <c r="A354" s="201"/>
      <c r="B354" s="5"/>
      <c r="C354" s="5">
        <v>4300</v>
      </c>
      <c r="D354" s="6" t="s">
        <v>30</v>
      </c>
      <c r="E354" s="8"/>
      <c r="F354" s="9"/>
      <c r="G354" s="36" t="e">
        <f t="shared" si="3"/>
        <v>#DIV/0!</v>
      </c>
    </row>
    <row r="355" spans="1:7" s="7" customFormat="1" ht="18" customHeight="1">
      <c r="A355" s="201"/>
      <c r="B355" s="5"/>
      <c r="C355" s="5">
        <v>4170</v>
      </c>
      <c r="D355" s="16" t="s">
        <v>90</v>
      </c>
      <c r="E355" s="195">
        <v>12000</v>
      </c>
      <c r="F355" s="9">
        <v>11197</v>
      </c>
      <c r="G355" s="36">
        <f t="shared" si="3"/>
        <v>93.30833333333334</v>
      </c>
    </row>
    <row r="356" spans="1:7" s="7" customFormat="1" ht="18" customHeight="1">
      <c r="A356" s="201"/>
      <c r="B356" s="5"/>
      <c r="C356" s="5">
        <v>4410</v>
      </c>
      <c r="D356" s="6" t="s">
        <v>45</v>
      </c>
      <c r="E356" s="8">
        <v>5000</v>
      </c>
      <c r="F356" s="9">
        <v>260</v>
      </c>
      <c r="G356" s="36">
        <f t="shared" si="3"/>
        <v>5.2</v>
      </c>
    </row>
    <row r="357" spans="1:7" s="7" customFormat="1" ht="18" customHeight="1">
      <c r="A357" s="201"/>
      <c r="B357" s="5"/>
      <c r="C357" s="5">
        <v>4440</v>
      </c>
      <c r="D357" s="6" t="s">
        <v>46</v>
      </c>
      <c r="E357" s="8">
        <v>5500</v>
      </c>
      <c r="F357" s="9">
        <v>5500</v>
      </c>
      <c r="G357" s="36">
        <f t="shared" si="3"/>
        <v>100</v>
      </c>
    </row>
    <row r="358" spans="1:7" s="7" customFormat="1" ht="18" customHeight="1" hidden="1">
      <c r="A358" s="201"/>
      <c r="B358" s="15">
        <v>85278</v>
      </c>
      <c r="C358" s="21"/>
      <c r="D358" s="24" t="s">
        <v>144</v>
      </c>
      <c r="E358" s="64"/>
      <c r="F358" s="64"/>
      <c r="G358" s="36" t="e">
        <f t="shared" si="3"/>
        <v>#DIV/0!</v>
      </c>
    </row>
    <row r="359" spans="1:7" s="7" customFormat="1" ht="18" customHeight="1" hidden="1">
      <c r="A359" s="201"/>
      <c r="B359" s="15"/>
      <c r="C359" s="21">
        <v>3110</v>
      </c>
      <c r="D359" s="24" t="s">
        <v>55</v>
      </c>
      <c r="E359" s="28"/>
      <c r="F359" s="28"/>
      <c r="G359" s="36" t="e">
        <f t="shared" si="3"/>
        <v>#DIV/0!</v>
      </c>
    </row>
    <row r="360" spans="1:7" s="7" customFormat="1" ht="15" customHeight="1">
      <c r="A360" s="201"/>
      <c r="B360" s="15">
        <v>85295</v>
      </c>
      <c r="C360" s="56"/>
      <c r="D360" s="70" t="s">
        <v>14</v>
      </c>
      <c r="E360" s="71">
        <f>SUM(E362:E365)</f>
        <v>290825</v>
      </c>
      <c r="F360" s="71">
        <f>SUM(F362:F365)</f>
        <v>159135</v>
      </c>
      <c r="G360" s="36">
        <f t="shared" si="3"/>
        <v>54.7184733086908</v>
      </c>
    </row>
    <row r="361" spans="1:7" s="7" customFormat="1" ht="15" customHeight="1" hidden="1">
      <c r="A361" s="201"/>
      <c r="B361" s="15"/>
      <c r="C361" s="56">
        <v>4210</v>
      </c>
      <c r="D361" s="70" t="s">
        <v>41</v>
      </c>
      <c r="E361" s="116"/>
      <c r="F361" s="116"/>
      <c r="G361" s="36" t="e">
        <f t="shared" si="3"/>
        <v>#DIV/0!</v>
      </c>
    </row>
    <row r="362" spans="1:7" s="7" customFormat="1" ht="15" customHeight="1">
      <c r="A362" s="201"/>
      <c r="B362" s="15"/>
      <c r="C362" s="56">
        <v>3110</v>
      </c>
      <c r="D362" s="70" t="s">
        <v>55</v>
      </c>
      <c r="E362" s="116">
        <v>290445</v>
      </c>
      <c r="F362" s="116">
        <v>158960</v>
      </c>
      <c r="G362" s="66">
        <f>F362/E362%</f>
        <v>54.72981115185319</v>
      </c>
    </row>
    <row r="363" spans="1:7" s="7" customFormat="1" ht="15" customHeight="1" hidden="1">
      <c r="A363" s="21"/>
      <c r="B363" s="15"/>
      <c r="C363" s="56">
        <v>4210</v>
      </c>
      <c r="D363" s="70" t="s">
        <v>41</v>
      </c>
      <c r="E363" s="116"/>
      <c r="F363" s="116"/>
      <c r="G363" s="66" t="e">
        <f>F363/E363%</f>
        <v>#DIV/0!</v>
      </c>
    </row>
    <row r="364" spans="1:7" s="7" customFormat="1" ht="20.25" customHeight="1">
      <c r="A364" s="21"/>
      <c r="B364" s="15"/>
      <c r="C364" s="56">
        <v>4210</v>
      </c>
      <c r="D364" s="6" t="s">
        <v>41</v>
      </c>
      <c r="E364" s="116">
        <v>200</v>
      </c>
      <c r="F364" s="116">
        <v>175</v>
      </c>
      <c r="G364" s="66">
        <f>F364/E364%</f>
        <v>87.5</v>
      </c>
    </row>
    <row r="365" spans="1:7" s="7" customFormat="1" ht="18.75" customHeight="1">
      <c r="A365" s="21"/>
      <c r="B365" s="15"/>
      <c r="C365" s="56">
        <v>4300</v>
      </c>
      <c r="D365" s="70" t="s">
        <v>30</v>
      </c>
      <c r="E365" s="116">
        <v>180</v>
      </c>
      <c r="F365" s="116">
        <v>0</v>
      </c>
      <c r="G365" s="66">
        <f>F365/E365%</f>
        <v>0</v>
      </c>
    </row>
    <row r="366" spans="1:7" s="7" customFormat="1" ht="18" customHeight="1" hidden="1">
      <c r="A366" s="165">
        <v>853</v>
      </c>
      <c r="B366" s="144"/>
      <c r="C366" s="142"/>
      <c r="D366" s="166" t="s">
        <v>123</v>
      </c>
      <c r="E366" s="146"/>
      <c r="F366" s="146"/>
      <c r="G366" s="66" t="e">
        <f aca="true" t="shared" si="4" ref="G366:G389">F366/E366%</f>
        <v>#DIV/0!</v>
      </c>
    </row>
    <row r="367" spans="1:7" s="7" customFormat="1" ht="18" customHeight="1" hidden="1">
      <c r="A367" s="21"/>
      <c r="B367" s="15">
        <v>85395</v>
      </c>
      <c r="C367" s="56"/>
      <c r="D367" s="70" t="s">
        <v>14</v>
      </c>
      <c r="E367" s="71"/>
      <c r="F367" s="71"/>
      <c r="G367" s="66" t="e">
        <f t="shared" si="4"/>
        <v>#DIV/0!</v>
      </c>
    </row>
    <row r="368" spans="1:7" s="7" customFormat="1" ht="18" customHeight="1" hidden="1">
      <c r="A368" s="21"/>
      <c r="B368" s="15"/>
      <c r="C368" s="56">
        <v>4017</v>
      </c>
      <c r="D368" s="70" t="s">
        <v>43</v>
      </c>
      <c r="E368" s="72"/>
      <c r="F368" s="28"/>
      <c r="G368" s="66" t="e">
        <f t="shared" si="4"/>
        <v>#DIV/0!</v>
      </c>
    </row>
    <row r="369" spans="1:7" s="7" customFormat="1" ht="18" customHeight="1" hidden="1">
      <c r="A369" s="21"/>
      <c r="B369" s="15"/>
      <c r="C369" s="56">
        <v>4019</v>
      </c>
      <c r="D369" s="70" t="s">
        <v>43</v>
      </c>
      <c r="E369" s="72"/>
      <c r="F369" s="72"/>
      <c r="G369" s="66" t="e">
        <f t="shared" si="4"/>
        <v>#DIV/0!</v>
      </c>
    </row>
    <row r="370" spans="1:7" s="7" customFormat="1" ht="18" customHeight="1" hidden="1">
      <c r="A370" s="21"/>
      <c r="B370" s="15"/>
      <c r="C370" s="56">
        <v>4117</v>
      </c>
      <c r="D370" s="70" t="s">
        <v>37</v>
      </c>
      <c r="E370" s="72"/>
      <c r="F370" s="72"/>
      <c r="G370" s="66" t="e">
        <f t="shared" si="4"/>
        <v>#DIV/0!</v>
      </c>
    </row>
    <row r="371" spans="1:7" s="7" customFormat="1" ht="18" customHeight="1" hidden="1">
      <c r="A371" s="21"/>
      <c r="B371" s="15"/>
      <c r="C371" s="56">
        <v>4119</v>
      </c>
      <c r="D371" s="70" t="s">
        <v>145</v>
      </c>
      <c r="E371" s="72"/>
      <c r="F371" s="72"/>
      <c r="G371" s="66" t="e">
        <f t="shared" si="4"/>
        <v>#DIV/0!</v>
      </c>
    </row>
    <row r="372" spans="1:7" s="7" customFormat="1" ht="18" customHeight="1" hidden="1">
      <c r="A372" s="21"/>
      <c r="B372" s="15"/>
      <c r="C372" s="56">
        <v>4127</v>
      </c>
      <c r="D372" s="70" t="s">
        <v>38</v>
      </c>
      <c r="E372" s="72"/>
      <c r="F372" s="72"/>
      <c r="G372" s="66" t="e">
        <f t="shared" si="4"/>
        <v>#DIV/0!</v>
      </c>
    </row>
    <row r="373" spans="1:7" s="7" customFormat="1" ht="18" customHeight="1" hidden="1">
      <c r="A373" s="21"/>
      <c r="B373" s="15"/>
      <c r="C373" s="56">
        <v>4129</v>
      </c>
      <c r="D373" s="70" t="s">
        <v>38</v>
      </c>
      <c r="E373" s="72"/>
      <c r="F373" s="72"/>
      <c r="G373" s="66" t="e">
        <f t="shared" si="4"/>
        <v>#DIV/0!</v>
      </c>
    </row>
    <row r="374" spans="1:7" s="7" customFormat="1" ht="18" customHeight="1" hidden="1">
      <c r="A374" s="21"/>
      <c r="B374" s="15"/>
      <c r="C374" s="56">
        <v>4177</v>
      </c>
      <c r="D374" s="70" t="s">
        <v>90</v>
      </c>
      <c r="E374" s="72"/>
      <c r="F374" s="72"/>
      <c r="G374" s="66" t="e">
        <f t="shared" si="4"/>
        <v>#DIV/0!</v>
      </c>
    </row>
    <row r="375" spans="1:7" s="7" customFormat="1" ht="18" customHeight="1" hidden="1">
      <c r="A375" s="21"/>
      <c r="B375" s="15"/>
      <c r="C375" s="56">
        <v>4179</v>
      </c>
      <c r="D375" s="70" t="s">
        <v>90</v>
      </c>
      <c r="E375" s="72"/>
      <c r="F375" s="72"/>
      <c r="G375" s="66" t="e">
        <f t="shared" si="4"/>
        <v>#DIV/0!</v>
      </c>
    </row>
    <row r="376" spans="1:7" s="7" customFormat="1" ht="18" customHeight="1" hidden="1">
      <c r="A376" s="21"/>
      <c r="B376" s="15"/>
      <c r="C376" s="56">
        <v>4217</v>
      </c>
      <c r="D376" s="70" t="s">
        <v>41</v>
      </c>
      <c r="E376" s="72"/>
      <c r="F376" s="72"/>
      <c r="G376" s="66" t="e">
        <f t="shared" si="4"/>
        <v>#DIV/0!</v>
      </c>
    </row>
    <row r="377" spans="1:7" s="7" customFormat="1" ht="18" customHeight="1" hidden="1">
      <c r="A377" s="21"/>
      <c r="B377" s="15"/>
      <c r="C377" s="56">
        <v>4219</v>
      </c>
      <c r="D377" s="70" t="s">
        <v>41</v>
      </c>
      <c r="E377" s="72"/>
      <c r="F377" s="72"/>
      <c r="G377" s="66" t="e">
        <f t="shared" si="4"/>
        <v>#DIV/0!</v>
      </c>
    </row>
    <row r="378" spans="1:7" s="7" customFormat="1" ht="18" customHeight="1" hidden="1">
      <c r="A378" s="21"/>
      <c r="B378" s="15"/>
      <c r="C378" s="56">
        <v>4227</v>
      </c>
      <c r="D378" s="70" t="s">
        <v>60</v>
      </c>
      <c r="E378" s="72"/>
      <c r="F378" s="72"/>
      <c r="G378" s="66" t="e">
        <f t="shared" si="4"/>
        <v>#DIV/0!</v>
      </c>
    </row>
    <row r="379" spans="1:7" s="7" customFormat="1" ht="18" customHeight="1" hidden="1">
      <c r="A379" s="21"/>
      <c r="B379" s="15"/>
      <c r="C379" s="56">
        <v>4229</v>
      </c>
      <c r="D379" s="70" t="s">
        <v>60</v>
      </c>
      <c r="E379" s="72"/>
      <c r="F379" s="72"/>
      <c r="G379" s="66" t="e">
        <f t="shared" si="4"/>
        <v>#DIV/0!</v>
      </c>
    </row>
    <row r="380" spans="1:7" s="7" customFormat="1" ht="18" customHeight="1" hidden="1">
      <c r="A380" s="21"/>
      <c r="B380" s="15"/>
      <c r="C380" s="56">
        <v>4267</v>
      </c>
      <c r="D380" s="70" t="s">
        <v>32</v>
      </c>
      <c r="E380" s="72"/>
      <c r="F380" s="72"/>
      <c r="G380" s="66" t="e">
        <f t="shared" si="4"/>
        <v>#DIV/0!</v>
      </c>
    </row>
    <row r="381" spans="1:7" s="7" customFormat="1" ht="18" customHeight="1" hidden="1">
      <c r="A381" s="21"/>
      <c r="B381" s="15"/>
      <c r="C381" s="56">
        <v>4269</v>
      </c>
      <c r="D381" s="70" t="s">
        <v>32</v>
      </c>
      <c r="E381" s="72"/>
      <c r="F381" s="72"/>
      <c r="G381" s="66" t="e">
        <f t="shared" si="4"/>
        <v>#DIV/0!</v>
      </c>
    </row>
    <row r="382" spans="1:7" s="7" customFormat="1" ht="18" customHeight="1" hidden="1">
      <c r="A382" s="21"/>
      <c r="B382" s="15"/>
      <c r="C382" s="56">
        <v>4307</v>
      </c>
      <c r="D382" s="70" t="s">
        <v>30</v>
      </c>
      <c r="E382" s="72"/>
      <c r="F382" s="72"/>
      <c r="G382" s="66" t="e">
        <f t="shared" si="4"/>
        <v>#DIV/0!</v>
      </c>
    </row>
    <row r="383" spans="1:7" s="7" customFormat="1" ht="18" customHeight="1" hidden="1">
      <c r="A383" s="21"/>
      <c r="B383" s="15"/>
      <c r="C383" s="56">
        <v>4309</v>
      </c>
      <c r="D383" s="70" t="s">
        <v>30</v>
      </c>
      <c r="E383" s="72"/>
      <c r="F383" s="72"/>
      <c r="G383" s="66" t="e">
        <f t="shared" si="4"/>
        <v>#DIV/0!</v>
      </c>
    </row>
    <row r="384" spans="1:7" s="7" customFormat="1" ht="18" customHeight="1" hidden="1">
      <c r="A384" s="21"/>
      <c r="B384" s="15"/>
      <c r="C384" s="56">
        <v>4357</v>
      </c>
      <c r="D384" s="70" t="s">
        <v>94</v>
      </c>
      <c r="E384" s="72"/>
      <c r="F384" s="72"/>
      <c r="G384" s="66" t="e">
        <f t="shared" si="4"/>
        <v>#DIV/0!</v>
      </c>
    </row>
    <row r="385" spans="1:7" s="7" customFormat="1" ht="18" customHeight="1" hidden="1">
      <c r="A385" s="21"/>
      <c r="B385" s="15"/>
      <c r="C385" s="56">
        <v>4359</v>
      </c>
      <c r="D385" s="70" t="s">
        <v>94</v>
      </c>
      <c r="E385" s="72"/>
      <c r="F385" s="72"/>
      <c r="G385" s="66" t="e">
        <f t="shared" si="4"/>
        <v>#DIV/0!</v>
      </c>
    </row>
    <row r="386" spans="1:7" s="7" customFormat="1" ht="18" customHeight="1" hidden="1">
      <c r="A386" s="21"/>
      <c r="B386" s="15"/>
      <c r="C386" s="56">
        <v>4367</v>
      </c>
      <c r="D386" s="70" t="s">
        <v>121</v>
      </c>
      <c r="E386" s="72"/>
      <c r="F386" s="72"/>
      <c r="G386" s="66" t="e">
        <f t="shared" si="4"/>
        <v>#DIV/0!</v>
      </c>
    </row>
    <row r="387" spans="1:7" s="7" customFormat="1" ht="18" customHeight="1" hidden="1">
      <c r="A387" s="21"/>
      <c r="B387" s="15"/>
      <c r="C387" s="56">
        <v>4369</v>
      </c>
      <c r="D387" s="70" t="s">
        <v>146</v>
      </c>
      <c r="E387" s="72"/>
      <c r="F387" s="72"/>
      <c r="G387" s="66" t="e">
        <f t="shared" si="4"/>
        <v>#DIV/0!</v>
      </c>
    </row>
    <row r="388" spans="1:7" s="7" customFormat="1" ht="18" customHeight="1" hidden="1">
      <c r="A388" s="21"/>
      <c r="B388" s="15"/>
      <c r="C388" s="56">
        <v>4377</v>
      </c>
      <c r="D388" s="70" t="s">
        <v>147</v>
      </c>
      <c r="E388" s="72"/>
      <c r="F388" s="72"/>
      <c r="G388" s="66" t="e">
        <f t="shared" si="4"/>
        <v>#DIV/0!</v>
      </c>
    </row>
    <row r="389" spans="1:7" s="7" customFormat="1" ht="18" customHeight="1" hidden="1">
      <c r="A389" s="21"/>
      <c r="B389" s="15"/>
      <c r="C389" s="56">
        <v>4379</v>
      </c>
      <c r="D389" s="70" t="s">
        <v>147</v>
      </c>
      <c r="E389" s="72"/>
      <c r="F389" s="72"/>
      <c r="G389" s="66" t="e">
        <f t="shared" si="4"/>
        <v>#DIV/0!</v>
      </c>
    </row>
    <row r="390" spans="1:7" s="7" customFormat="1" ht="18" customHeight="1">
      <c r="A390" s="152">
        <v>854</v>
      </c>
      <c r="B390" s="153"/>
      <c r="C390" s="153"/>
      <c r="D390" s="167" t="s">
        <v>21</v>
      </c>
      <c r="E390" s="155">
        <v>202726</v>
      </c>
      <c r="F390" s="155">
        <v>6650</v>
      </c>
      <c r="G390" s="187">
        <f>F390/E390%</f>
        <v>3.2802896520426588</v>
      </c>
    </row>
    <row r="391" spans="1:7" s="7" customFormat="1" ht="18" customHeight="1">
      <c r="A391" s="208"/>
      <c r="B391" s="5">
        <v>85415</v>
      </c>
      <c r="C391" s="5"/>
      <c r="D391" s="6" t="s">
        <v>99</v>
      </c>
      <c r="E391" s="62">
        <f>SUM(E392:E393)</f>
        <v>202726</v>
      </c>
      <c r="F391" s="62">
        <f>SUM(F392:F393)</f>
        <v>6650</v>
      </c>
      <c r="G391" s="196">
        <f>F391/E391%</f>
        <v>3.2802896520426588</v>
      </c>
    </row>
    <row r="392" spans="1:7" s="7" customFormat="1" ht="18" customHeight="1">
      <c r="A392" s="209"/>
      <c r="B392" s="5"/>
      <c r="C392" s="5">
        <v>3240</v>
      </c>
      <c r="D392" s="6" t="s">
        <v>85</v>
      </c>
      <c r="E392" s="8">
        <v>196076</v>
      </c>
      <c r="F392" s="9">
        <v>0</v>
      </c>
      <c r="G392" s="196">
        <f>F392/E392%</f>
        <v>0</v>
      </c>
    </row>
    <row r="393" spans="1:7" s="7" customFormat="1" ht="18" customHeight="1">
      <c r="A393" s="14"/>
      <c r="B393" s="122"/>
      <c r="C393" s="122">
        <v>3260</v>
      </c>
      <c r="D393" s="121" t="s">
        <v>135</v>
      </c>
      <c r="E393" s="120">
        <v>6650</v>
      </c>
      <c r="F393" s="9">
        <v>6650</v>
      </c>
      <c r="G393" s="196">
        <f>F393/E393%</f>
        <v>100</v>
      </c>
    </row>
    <row r="394" spans="1:7" s="7" customFormat="1" ht="18" customHeight="1">
      <c r="A394" s="168">
        <v>900</v>
      </c>
      <c r="B394" s="157"/>
      <c r="C394" s="157"/>
      <c r="D394" s="169" t="s">
        <v>69</v>
      </c>
      <c r="E394" s="155">
        <f>E395+E401+E407+E411+E414+E419</f>
        <v>2841955</v>
      </c>
      <c r="F394" s="155">
        <f>F395+F401+F407+F411+F414+F419</f>
        <v>1040264</v>
      </c>
      <c r="G394" s="141">
        <f t="shared" si="3"/>
        <v>36.60381673882943</v>
      </c>
    </row>
    <row r="395" spans="1:7" s="83" customFormat="1" ht="18" customHeight="1">
      <c r="A395" s="107"/>
      <c r="B395" s="89">
        <v>90001</v>
      </c>
      <c r="C395" s="90"/>
      <c r="D395" s="85" t="s">
        <v>117</v>
      </c>
      <c r="E395" s="93">
        <f>SUM(E396:E400)</f>
        <v>523400</v>
      </c>
      <c r="F395" s="93">
        <f>SUM(F396:F400)</f>
        <v>200858</v>
      </c>
      <c r="G395" s="82">
        <f aca="true" t="shared" si="5" ref="G395:G400">F395/E395%</f>
        <v>38.37562094000764</v>
      </c>
    </row>
    <row r="396" spans="1:7" s="83" customFormat="1" ht="18" customHeight="1">
      <c r="A396" s="108"/>
      <c r="B396" s="84"/>
      <c r="C396" s="91">
        <v>4150</v>
      </c>
      <c r="D396" s="85" t="s">
        <v>167</v>
      </c>
      <c r="E396" s="94">
        <v>331600</v>
      </c>
      <c r="F396" s="86">
        <v>159268</v>
      </c>
      <c r="G396" s="82">
        <f t="shared" si="5"/>
        <v>48.03015681544029</v>
      </c>
    </row>
    <row r="397" spans="1:7" s="83" customFormat="1" ht="18" customHeight="1">
      <c r="A397" s="108"/>
      <c r="B397" s="84"/>
      <c r="C397" s="91">
        <v>4300</v>
      </c>
      <c r="D397" s="85" t="s">
        <v>30</v>
      </c>
      <c r="E397" s="94">
        <v>48413</v>
      </c>
      <c r="F397" s="86">
        <v>18163</v>
      </c>
      <c r="G397" s="87">
        <f t="shared" si="5"/>
        <v>37.516782682337386</v>
      </c>
    </row>
    <row r="398" spans="1:7" s="83" customFormat="1" ht="18" customHeight="1">
      <c r="A398" s="108"/>
      <c r="B398" s="84"/>
      <c r="C398" s="91">
        <v>4430</v>
      </c>
      <c r="D398" s="85" t="s">
        <v>26</v>
      </c>
      <c r="E398" s="94">
        <v>3087</v>
      </c>
      <c r="F398" s="86">
        <v>3087</v>
      </c>
      <c r="G398" s="87">
        <f t="shared" si="5"/>
        <v>100</v>
      </c>
    </row>
    <row r="399" spans="1:7" s="83" customFormat="1" ht="18" customHeight="1" hidden="1">
      <c r="A399" s="108"/>
      <c r="B399" s="84"/>
      <c r="C399" s="91">
        <v>6050</v>
      </c>
      <c r="D399" s="85" t="s">
        <v>24</v>
      </c>
      <c r="E399" s="94"/>
      <c r="F399" s="86">
        <v>0</v>
      </c>
      <c r="G399" s="87" t="e">
        <f t="shared" si="5"/>
        <v>#DIV/0!</v>
      </c>
    </row>
    <row r="400" spans="1:7" s="83" customFormat="1" ht="18" customHeight="1">
      <c r="A400" s="108"/>
      <c r="B400" s="84"/>
      <c r="C400" s="91">
        <v>6050</v>
      </c>
      <c r="D400" s="85" t="s">
        <v>24</v>
      </c>
      <c r="E400" s="94">
        <v>140300</v>
      </c>
      <c r="F400" s="86">
        <v>20340</v>
      </c>
      <c r="G400" s="87">
        <f t="shared" si="5"/>
        <v>14.497505345687811</v>
      </c>
    </row>
    <row r="401" spans="1:7" s="83" customFormat="1" ht="18" customHeight="1">
      <c r="A401" s="108"/>
      <c r="B401" s="84">
        <v>90002</v>
      </c>
      <c r="C401" s="91"/>
      <c r="D401" s="85" t="s">
        <v>110</v>
      </c>
      <c r="E401" s="95">
        <f>SUM(E402:E405)</f>
        <v>1322864</v>
      </c>
      <c r="F401" s="95">
        <f>SUM(F402:F405)</f>
        <v>516205</v>
      </c>
      <c r="G401" s="87">
        <f aca="true" t="shared" si="6" ref="G401:G413">F401/E401%</f>
        <v>39.02177396920621</v>
      </c>
    </row>
    <row r="402" spans="1:7" s="83" customFormat="1" ht="18" customHeight="1" hidden="1">
      <c r="A402" s="108"/>
      <c r="B402" s="84"/>
      <c r="C402" s="91">
        <v>2310</v>
      </c>
      <c r="D402" s="6" t="s">
        <v>137</v>
      </c>
      <c r="E402" s="94"/>
      <c r="F402" s="86">
        <v>0</v>
      </c>
      <c r="G402" s="87" t="e">
        <f t="shared" si="6"/>
        <v>#DIV/0!</v>
      </c>
    </row>
    <row r="403" spans="1:7" s="83" customFormat="1" ht="18" customHeight="1">
      <c r="A403" s="108"/>
      <c r="B403" s="84"/>
      <c r="C403" s="91">
        <v>4210</v>
      </c>
      <c r="D403" s="6" t="s">
        <v>41</v>
      </c>
      <c r="E403" s="94">
        <v>201500</v>
      </c>
      <c r="F403" s="86">
        <v>0</v>
      </c>
      <c r="G403" s="87">
        <f t="shared" si="6"/>
        <v>0</v>
      </c>
    </row>
    <row r="404" spans="1:7" s="83" customFormat="1" ht="18" customHeight="1">
      <c r="A404" s="108"/>
      <c r="B404" s="84"/>
      <c r="C404" s="91">
        <v>4300</v>
      </c>
      <c r="D404" s="85" t="s">
        <v>30</v>
      </c>
      <c r="E404" s="94">
        <v>1024364</v>
      </c>
      <c r="F404" s="86">
        <v>419205</v>
      </c>
      <c r="G404" s="87">
        <f t="shared" si="6"/>
        <v>40.92344127673366</v>
      </c>
    </row>
    <row r="405" spans="1:7" s="83" customFormat="1" ht="18" customHeight="1">
      <c r="A405" s="108"/>
      <c r="B405" s="84"/>
      <c r="C405" s="91">
        <v>6050</v>
      </c>
      <c r="D405" s="85" t="s">
        <v>24</v>
      </c>
      <c r="E405" s="94">
        <v>97000</v>
      </c>
      <c r="F405" s="86">
        <v>97000</v>
      </c>
      <c r="G405" s="87">
        <f t="shared" si="6"/>
        <v>100</v>
      </c>
    </row>
    <row r="406" spans="1:7" s="83" customFormat="1" ht="18" customHeight="1" hidden="1">
      <c r="A406" s="108"/>
      <c r="B406" s="84"/>
      <c r="C406" s="91">
        <v>6210</v>
      </c>
      <c r="D406" s="85" t="s">
        <v>143</v>
      </c>
      <c r="E406" s="94"/>
      <c r="F406" s="86"/>
      <c r="G406" s="87" t="e">
        <f t="shared" si="6"/>
        <v>#DIV/0!</v>
      </c>
    </row>
    <row r="407" spans="1:10" s="83" customFormat="1" ht="18" customHeight="1">
      <c r="A407" s="108"/>
      <c r="B407" s="84">
        <v>90004</v>
      </c>
      <c r="C407" s="91"/>
      <c r="D407" s="85" t="s">
        <v>111</v>
      </c>
      <c r="E407" s="95">
        <f>SUM(E408:E410)</f>
        <v>70250</v>
      </c>
      <c r="F407" s="95">
        <f>SUM(F408:F410)</f>
        <v>29450</v>
      </c>
      <c r="G407" s="87">
        <f t="shared" si="6"/>
        <v>41.92170818505338</v>
      </c>
      <c r="J407" s="109"/>
    </row>
    <row r="408" spans="1:10" s="83" customFormat="1" ht="18" customHeight="1" hidden="1">
      <c r="A408" s="108"/>
      <c r="B408" s="84"/>
      <c r="C408" s="91">
        <v>2650</v>
      </c>
      <c r="D408" s="85" t="s">
        <v>122</v>
      </c>
      <c r="E408" s="94"/>
      <c r="F408" s="86"/>
      <c r="G408" s="87" t="e">
        <f t="shared" si="6"/>
        <v>#DIV/0!</v>
      </c>
      <c r="J408" s="109"/>
    </row>
    <row r="409" spans="1:10" s="83" customFormat="1" ht="18" customHeight="1">
      <c r="A409" s="108"/>
      <c r="B409" s="84"/>
      <c r="C409" s="91">
        <v>4210</v>
      </c>
      <c r="D409" s="6" t="s">
        <v>41</v>
      </c>
      <c r="E409" s="94">
        <v>10050</v>
      </c>
      <c r="F409" s="86">
        <v>5723</v>
      </c>
      <c r="G409" s="87">
        <f t="shared" si="6"/>
        <v>56.9452736318408</v>
      </c>
      <c r="J409" s="109"/>
    </row>
    <row r="410" spans="1:10" s="83" customFormat="1" ht="18" customHeight="1">
      <c r="A410" s="108"/>
      <c r="B410" s="84"/>
      <c r="C410" s="91">
        <v>4300</v>
      </c>
      <c r="D410" s="85" t="s">
        <v>30</v>
      </c>
      <c r="E410" s="94">
        <v>60200</v>
      </c>
      <c r="F410" s="86">
        <v>23727</v>
      </c>
      <c r="G410" s="87">
        <f t="shared" si="6"/>
        <v>39.41362126245847</v>
      </c>
      <c r="J410" s="109"/>
    </row>
    <row r="411" spans="1:7" s="83" customFormat="1" ht="18" customHeight="1">
      <c r="A411" s="108"/>
      <c r="B411" s="84">
        <v>90013</v>
      </c>
      <c r="C411" s="91"/>
      <c r="D411" s="85" t="s">
        <v>112</v>
      </c>
      <c r="E411" s="95">
        <f>SUM(E412:E413)</f>
        <v>130800</v>
      </c>
      <c r="F411" s="95">
        <f>SUM(F412:F413)</f>
        <v>56334</v>
      </c>
      <c r="G411" s="87">
        <f t="shared" si="6"/>
        <v>43.06880733944954</v>
      </c>
    </row>
    <row r="412" spans="1:7" s="83" customFormat="1" ht="18" customHeight="1">
      <c r="A412" s="108"/>
      <c r="B412" s="84"/>
      <c r="C412" s="91">
        <v>4210</v>
      </c>
      <c r="D412" s="6" t="s">
        <v>41</v>
      </c>
      <c r="E412" s="94">
        <v>300</v>
      </c>
      <c r="F412" s="86">
        <v>98</v>
      </c>
      <c r="G412" s="87">
        <f t="shared" si="6"/>
        <v>32.666666666666664</v>
      </c>
    </row>
    <row r="413" spans="1:7" s="83" customFormat="1" ht="18" customHeight="1">
      <c r="A413" s="108"/>
      <c r="B413" s="84"/>
      <c r="C413" s="91">
        <v>4300</v>
      </c>
      <c r="D413" s="85" t="s">
        <v>30</v>
      </c>
      <c r="E413" s="94">
        <v>130500</v>
      </c>
      <c r="F413" s="86">
        <v>56236</v>
      </c>
      <c r="G413" s="87">
        <f t="shared" si="6"/>
        <v>43.09272030651341</v>
      </c>
    </row>
    <row r="414" spans="1:7" s="7" customFormat="1" ht="18" customHeight="1">
      <c r="A414" s="210"/>
      <c r="B414" s="56">
        <v>90015</v>
      </c>
      <c r="C414" s="21"/>
      <c r="D414" s="6" t="s">
        <v>62</v>
      </c>
      <c r="E414" s="63">
        <f>SUM(E415:E418)</f>
        <v>464500</v>
      </c>
      <c r="F414" s="63">
        <f>SUM(F415:F418)</f>
        <v>205696</v>
      </c>
      <c r="G414" s="36">
        <f t="shared" si="3"/>
        <v>44.28331539289559</v>
      </c>
    </row>
    <row r="415" spans="1:7" s="7" customFormat="1" ht="18" customHeight="1">
      <c r="A415" s="210"/>
      <c r="B415" s="56"/>
      <c r="C415" s="21">
        <v>4260</v>
      </c>
      <c r="D415" s="6" t="s">
        <v>32</v>
      </c>
      <c r="E415" s="8">
        <v>280000</v>
      </c>
      <c r="F415" s="9">
        <v>117220</v>
      </c>
      <c r="G415" s="36">
        <f aca="true" t="shared" si="7" ref="G415:G429">F415/E415*10000%</f>
        <v>41.864285714285714</v>
      </c>
    </row>
    <row r="416" spans="1:7" s="7" customFormat="1" ht="18" customHeight="1" hidden="1">
      <c r="A416" s="210"/>
      <c r="B416" s="56"/>
      <c r="C416" s="21">
        <v>4270</v>
      </c>
      <c r="D416" s="6" t="s">
        <v>27</v>
      </c>
      <c r="E416" s="8"/>
      <c r="F416" s="9"/>
      <c r="G416" s="36" t="e">
        <f t="shared" si="7"/>
        <v>#DIV/0!</v>
      </c>
    </row>
    <row r="417" spans="1:7" s="7" customFormat="1" ht="18" customHeight="1">
      <c r="A417" s="210"/>
      <c r="B417" s="56"/>
      <c r="C417" s="21">
        <v>4300</v>
      </c>
      <c r="D417" s="6" t="s">
        <v>30</v>
      </c>
      <c r="E417" s="8">
        <v>84000</v>
      </c>
      <c r="F417" s="9">
        <v>30976</v>
      </c>
      <c r="G417" s="36">
        <f t="shared" si="7"/>
        <v>36.87619047619047</v>
      </c>
    </row>
    <row r="418" spans="1:7" s="7" customFormat="1" ht="18" customHeight="1">
      <c r="A418" s="210"/>
      <c r="B418" s="56"/>
      <c r="C418" s="21">
        <v>6050</v>
      </c>
      <c r="D418" s="85" t="s">
        <v>24</v>
      </c>
      <c r="E418" s="195">
        <v>100500</v>
      </c>
      <c r="F418" s="9">
        <v>57500</v>
      </c>
      <c r="G418" s="36">
        <f t="shared" si="7"/>
        <v>57.2139303482587</v>
      </c>
    </row>
    <row r="419" spans="1:7" s="7" customFormat="1" ht="18" customHeight="1">
      <c r="A419" s="210"/>
      <c r="B419" s="56">
        <v>90095</v>
      </c>
      <c r="C419" s="21"/>
      <c r="D419" s="6" t="s">
        <v>14</v>
      </c>
      <c r="E419" s="62">
        <f>SUM(E420:E428)</f>
        <v>330141</v>
      </c>
      <c r="F419" s="62">
        <f>SUM(F420:F428)</f>
        <v>31721</v>
      </c>
      <c r="G419" s="36">
        <f>F419/E419%</f>
        <v>9.60831886981623</v>
      </c>
    </row>
    <row r="420" spans="1:7" s="7" customFormat="1" ht="18" customHeight="1" hidden="1">
      <c r="A420" s="210"/>
      <c r="B420" s="56"/>
      <c r="C420" s="21">
        <v>2650</v>
      </c>
      <c r="D420" s="6" t="s">
        <v>122</v>
      </c>
      <c r="E420" s="78"/>
      <c r="F420" s="79"/>
      <c r="G420" s="36" t="e">
        <f>F420/E420%</f>
        <v>#DIV/0!</v>
      </c>
    </row>
    <row r="421" spans="1:7" s="7" customFormat="1" ht="18" customHeight="1">
      <c r="A421" s="210"/>
      <c r="B421" s="56"/>
      <c r="C421" s="21">
        <v>4210</v>
      </c>
      <c r="D421" s="6" t="s">
        <v>41</v>
      </c>
      <c r="E421" s="78">
        <v>15183</v>
      </c>
      <c r="F421" s="79">
        <v>0</v>
      </c>
      <c r="G421" s="36">
        <f>F421/E421%</f>
        <v>0</v>
      </c>
    </row>
    <row r="422" spans="1:7" s="7" customFormat="1" ht="18" customHeight="1" hidden="1">
      <c r="A422" s="210"/>
      <c r="B422" s="56"/>
      <c r="C422" s="21">
        <v>4270</v>
      </c>
      <c r="D422" s="6" t="s">
        <v>27</v>
      </c>
      <c r="E422" s="78"/>
      <c r="F422" s="79"/>
      <c r="G422" s="36" t="e">
        <f>F422/E422%</f>
        <v>#DIV/0!</v>
      </c>
    </row>
    <row r="423" spans="1:7" s="7" customFormat="1" ht="18" customHeight="1">
      <c r="A423" s="210"/>
      <c r="B423" s="56"/>
      <c r="C423" s="21">
        <v>4300</v>
      </c>
      <c r="D423" s="6" t="s">
        <v>30</v>
      </c>
      <c r="E423" s="8">
        <v>196013</v>
      </c>
      <c r="F423" s="9">
        <v>13021</v>
      </c>
      <c r="G423" s="36">
        <f t="shared" si="7"/>
        <v>6.642926744654691</v>
      </c>
    </row>
    <row r="424" spans="1:7" s="7" customFormat="1" ht="18" customHeight="1" hidden="1">
      <c r="A424" s="210"/>
      <c r="B424" s="56"/>
      <c r="C424" s="21">
        <v>6060</v>
      </c>
      <c r="D424" s="6" t="s">
        <v>151</v>
      </c>
      <c r="E424" s="8"/>
      <c r="F424" s="9"/>
      <c r="G424" s="36" t="e">
        <f t="shared" si="7"/>
        <v>#DIV/0!</v>
      </c>
    </row>
    <row r="425" spans="1:7" s="7" customFormat="1" ht="18" customHeight="1">
      <c r="A425" s="210"/>
      <c r="B425" s="56"/>
      <c r="C425" s="21">
        <v>6050</v>
      </c>
      <c r="D425" s="6" t="s">
        <v>24</v>
      </c>
      <c r="E425" s="8">
        <v>118945</v>
      </c>
      <c r="F425" s="9">
        <v>18700</v>
      </c>
      <c r="G425" s="36">
        <f t="shared" si="7"/>
        <v>15.721551977804868</v>
      </c>
    </row>
    <row r="426" spans="1:7" s="7" customFormat="1" ht="18" customHeight="1" hidden="1">
      <c r="A426" s="210"/>
      <c r="B426" s="56"/>
      <c r="C426" s="21">
        <v>6058</v>
      </c>
      <c r="D426" s="6" t="s">
        <v>24</v>
      </c>
      <c r="E426" s="8"/>
      <c r="F426" s="9"/>
      <c r="G426" s="36" t="e">
        <f t="shared" si="7"/>
        <v>#DIV/0!</v>
      </c>
    </row>
    <row r="427" spans="1:7" s="7" customFormat="1" ht="18" customHeight="1" hidden="1">
      <c r="A427" s="210"/>
      <c r="B427" s="56"/>
      <c r="C427" s="21">
        <v>6059</v>
      </c>
      <c r="D427" s="6" t="s">
        <v>24</v>
      </c>
      <c r="E427" s="8"/>
      <c r="F427" s="9"/>
      <c r="G427" s="36" t="e">
        <f t="shared" si="7"/>
        <v>#DIV/0!</v>
      </c>
    </row>
    <row r="428" spans="1:7" s="7" customFormat="1" ht="18" customHeight="1" hidden="1">
      <c r="A428" s="223"/>
      <c r="B428" s="104"/>
      <c r="C428" s="14">
        <v>6210</v>
      </c>
      <c r="D428" s="6" t="s">
        <v>143</v>
      </c>
      <c r="E428" s="8"/>
      <c r="F428" s="9">
        <v>0</v>
      </c>
      <c r="G428" s="36" t="e">
        <f t="shared" si="7"/>
        <v>#DIV/0!</v>
      </c>
    </row>
    <row r="429" spans="1:7" s="7" customFormat="1" ht="28.5" customHeight="1">
      <c r="A429" s="152">
        <v>921</v>
      </c>
      <c r="B429" s="153"/>
      <c r="C429" s="153"/>
      <c r="D429" s="167" t="s">
        <v>63</v>
      </c>
      <c r="E429" s="155">
        <f>E430+E437+E439+E443</f>
        <v>943008</v>
      </c>
      <c r="F429" s="155">
        <f>F430+F437+F439+F443</f>
        <v>484829</v>
      </c>
      <c r="G429" s="141">
        <f t="shared" si="7"/>
        <v>51.413031490719064</v>
      </c>
    </row>
    <row r="430" spans="1:7" s="7" customFormat="1" ht="18" customHeight="1">
      <c r="A430" s="208"/>
      <c r="B430" s="5">
        <v>92109</v>
      </c>
      <c r="C430" s="5"/>
      <c r="D430" s="6" t="s">
        <v>64</v>
      </c>
      <c r="E430" s="62">
        <f>SUM(E431:E436)</f>
        <v>695888</v>
      </c>
      <c r="F430" s="62">
        <f>SUM(F431:F436)</f>
        <v>345992</v>
      </c>
      <c r="G430" s="36">
        <f>F430/E430%</f>
        <v>49.71949509116409</v>
      </c>
    </row>
    <row r="431" spans="1:7" s="7" customFormat="1" ht="18" customHeight="1">
      <c r="A431" s="209"/>
      <c r="B431" s="5"/>
      <c r="C431" s="5">
        <v>2480</v>
      </c>
      <c r="D431" s="6" t="s">
        <v>65</v>
      </c>
      <c r="E431" s="8">
        <v>621128</v>
      </c>
      <c r="F431" s="9">
        <v>321128</v>
      </c>
      <c r="G431" s="36">
        <f aca="true" t="shared" si="8" ref="G431:G436">F431/E431*100</f>
        <v>51.70077665151145</v>
      </c>
    </row>
    <row r="432" spans="1:7" s="7" customFormat="1" ht="18" customHeight="1">
      <c r="A432" s="209"/>
      <c r="B432" s="5"/>
      <c r="C432" s="5">
        <v>4210</v>
      </c>
      <c r="D432" s="6" t="s">
        <v>41</v>
      </c>
      <c r="E432" s="8">
        <v>9709</v>
      </c>
      <c r="F432" s="9">
        <v>960</v>
      </c>
      <c r="G432" s="36">
        <f t="shared" si="8"/>
        <v>9.887733031208157</v>
      </c>
    </row>
    <row r="433" spans="1:7" s="7" customFormat="1" ht="18" customHeight="1">
      <c r="A433" s="209"/>
      <c r="B433" s="5"/>
      <c r="C433" s="5">
        <v>4260</v>
      </c>
      <c r="D433" s="6" t="s">
        <v>32</v>
      </c>
      <c r="E433" s="8">
        <v>20000</v>
      </c>
      <c r="F433" s="9">
        <v>8939</v>
      </c>
      <c r="G433" s="36">
        <f t="shared" si="8"/>
        <v>44.695</v>
      </c>
    </row>
    <row r="434" spans="1:7" s="7" customFormat="1" ht="18" customHeight="1">
      <c r="A434" s="209"/>
      <c r="B434" s="5"/>
      <c r="C434" s="5">
        <v>4270</v>
      </c>
      <c r="D434" s="6" t="s">
        <v>152</v>
      </c>
      <c r="E434" s="8">
        <v>29000</v>
      </c>
      <c r="F434" s="9">
        <v>0</v>
      </c>
      <c r="G434" s="36">
        <f t="shared" si="8"/>
        <v>0</v>
      </c>
    </row>
    <row r="435" spans="1:7" s="7" customFormat="1" ht="18" customHeight="1">
      <c r="A435" s="209"/>
      <c r="B435" s="5"/>
      <c r="C435" s="5">
        <v>6050</v>
      </c>
      <c r="D435" s="6" t="s">
        <v>24</v>
      </c>
      <c r="E435" s="8">
        <v>16051</v>
      </c>
      <c r="F435" s="9">
        <v>14965</v>
      </c>
      <c r="G435" s="36">
        <f t="shared" si="8"/>
        <v>93.23406641330759</v>
      </c>
    </row>
    <row r="436" spans="1:7" s="7" customFormat="1" ht="18" customHeight="1" hidden="1">
      <c r="A436" s="209"/>
      <c r="B436" s="5"/>
      <c r="C436" s="5">
        <v>6059</v>
      </c>
      <c r="D436" s="6" t="s">
        <v>24</v>
      </c>
      <c r="E436" s="8"/>
      <c r="F436" s="9"/>
      <c r="G436" s="36" t="e">
        <f t="shared" si="8"/>
        <v>#DIV/0!</v>
      </c>
    </row>
    <row r="437" spans="1:7" s="7" customFormat="1" ht="14.25" customHeight="1">
      <c r="A437" s="209"/>
      <c r="B437" s="5">
        <v>92116</v>
      </c>
      <c r="C437" s="5"/>
      <c r="D437" s="6" t="s">
        <v>66</v>
      </c>
      <c r="E437" s="62">
        <v>100000</v>
      </c>
      <c r="F437" s="62">
        <v>50000</v>
      </c>
      <c r="G437" s="36">
        <f aca="true" t="shared" si="9" ref="G437:G442">F437/E437*100</f>
        <v>50</v>
      </c>
    </row>
    <row r="438" spans="1:7" s="7" customFormat="1" ht="18" customHeight="1">
      <c r="A438" s="209"/>
      <c r="B438" s="5"/>
      <c r="C438" s="5">
        <v>2480</v>
      </c>
      <c r="D438" s="6" t="s">
        <v>65</v>
      </c>
      <c r="E438" s="8">
        <v>100000</v>
      </c>
      <c r="F438" s="9">
        <v>50000</v>
      </c>
      <c r="G438" s="36">
        <f t="shared" si="9"/>
        <v>50</v>
      </c>
    </row>
    <row r="439" spans="1:7" s="7" customFormat="1" ht="16.5" customHeight="1">
      <c r="A439" s="56"/>
      <c r="B439" s="21">
        <v>92195</v>
      </c>
      <c r="C439" s="21"/>
      <c r="D439" s="24" t="s">
        <v>14</v>
      </c>
      <c r="E439" s="64">
        <f>SUM(E440:E442)</f>
        <v>34120</v>
      </c>
      <c r="F439" s="64">
        <f>SUM(F440:F442)</f>
        <v>9837</v>
      </c>
      <c r="G439" s="36">
        <f t="shared" si="9"/>
        <v>28.830597889800703</v>
      </c>
    </row>
    <row r="440" spans="1:7" s="7" customFormat="1" ht="18" customHeight="1">
      <c r="A440" s="56"/>
      <c r="B440" s="21"/>
      <c r="C440" s="21">
        <v>2360</v>
      </c>
      <c r="D440" s="24" t="s">
        <v>157</v>
      </c>
      <c r="E440" s="111">
        <v>10000</v>
      </c>
      <c r="F440" s="111">
        <v>8000</v>
      </c>
      <c r="G440" s="36">
        <f t="shared" si="9"/>
        <v>80</v>
      </c>
    </row>
    <row r="441" spans="1:7" s="7" customFormat="1" ht="18" customHeight="1">
      <c r="A441" s="56"/>
      <c r="B441" s="21"/>
      <c r="C441" s="21">
        <v>4210</v>
      </c>
      <c r="D441" s="24" t="s">
        <v>41</v>
      </c>
      <c r="E441" s="111">
        <v>13519</v>
      </c>
      <c r="F441" s="111">
        <v>1837</v>
      </c>
      <c r="G441" s="36">
        <f t="shared" si="9"/>
        <v>13.588283157038243</v>
      </c>
    </row>
    <row r="442" spans="1:7" s="7" customFormat="1" ht="16.5" customHeight="1">
      <c r="A442" s="56"/>
      <c r="B442" s="21"/>
      <c r="C442" s="21">
        <v>4300</v>
      </c>
      <c r="D442" s="24" t="s">
        <v>30</v>
      </c>
      <c r="E442" s="28">
        <v>10601</v>
      </c>
      <c r="F442" s="28">
        <v>0</v>
      </c>
      <c r="G442" s="127">
        <f t="shared" si="9"/>
        <v>0</v>
      </c>
    </row>
    <row r="443" spans="1:7" s="7" customFormat="1" ht="15" customHeight="1">
      <c r="A443" s="56"/>
      <c r="B443" s="56">
        <v>92118</v>
      </c>
      <c r="C443" s="56"/>
      <c r="D443" s="70" t="s">
        <v>128</v>
      </c>
      <c r="E443" s="71">
        <f>SUM(E444:E446)</f>
        <v>113000</v>
      </c>
      <c r="F443" s="71">
        <f>SUM(F444:F446)</f>
        <v>79000</v>
      </c>
      <c r="G443" s="36">
        <f>F443/E443%</f>
        <v>69.91150442477876</v>
      </c>
    </row>
    <row r="444" spans="1:7" s="7" customFormat="1" ht="15" customHeight="1">
      <c r="A444" s="21"/>
      <c r="B444" s="60"/>
      <c r="C444" s="15">
        <v>2480</v>
      </c>
      <c r="D444" s="24" t="s">
        <v>65</v>
      </c>
      <c r="E444" s="58">
        <v>28000</v>
      </c>
      <c r="F444" s="58">
        <v>14000</v>
      </c>
      <c r="G444" s="32">
        <f>F444/E444%</f>
        <v>50</v>
      </c>
    </row>
    <row r="445" spans="1:7" s="7" customFormat="1" ht="15" customHeight="1">
      <c r="A445" s="56"/>
      <c r="B445" s="21"/>
      <c r="C445" s="21">
        <v>6050</v>
      </c>
      <c r="D445" s="6" t="s">
        <v>24</v>
      </c>
      <c r="E445" s="28">
        <v>20000</v>
      </c>
      <c r="F445" s="28"/>
      <c r="G445" s="32"/>
    </row>
    <row r="446" spans="1:7" s="7" customFormat="1" ht="18" customHeight="1">
      <c r="A446" s="104"/>
      <c r="B446" s="104"/>
      <c r="C446" s="104">
        <v>6060</v>
      </c>
      <c r="D446" s="100" t="s">
        <v>151</v>
      </c>
      <c r="E446" s="102">
        <v>65000</v>
      </c>
      <c r="F446" s="26">
        <v>65000</v>
      </c>
      <c r="G446" s="32">
        <f>F446/E446%</f>
        <v>100</v>
      </c>
    </row>
    <row r="447" spans="1:7" s="7" customFormat="1" ht="20.25" customHeight="1">
      <c r="A447" s="152">
        <v>926</v>
      </c>
      <c r="B447" s="153"/>
      <c r="C447" s="153"/>
      <c r="D447" s="154" t="s">
        <v>67</v>
      </c>
      <c r="E447" s="155">
        <f>E452+E459+E461</f>
        <v>145967</v>
      </c>
      <c r="F447" s="155">
        <f>F452+F459+F461</f>
        <v>57830</v>
      </c>
      <c r="G447" s="141">
        <f>F447/E447*10000%</f>
        <v>39.6185439174608</v>
      </c>
    </row>
    <row r="448" spans="1:7" s="83" customFormat="1" ht="18" customHeight="1" hidden="1">
      <c r="A448" s="97"/>
      <c r="B448" s="96"/>
      <c r="C448" s="84">
        <v>4110</v>
      </c>
      <c r="D448" s="98" t="s">
        <v>37</v>
      </c>
      <c r="E448" s="94"/>
      <c r="F448" s="86"/>
      <c r="G448" s="87" t="e">
        <f aca="true" t="shared" si="10" ref="G448:G464">F448/E448%</f>
        <v>#DIV/0!</v>
      </c>
    </row>
    <row r="449" spans="1:7" s="83" customFormat="1" ht="18" customHeight="1" hidden="1">
      <c r="A449" s="97"/>
      <c r="B449" s="96"/>
      <c r="C449" s="91">
        <v>4210</v>
      </c>
      <c r="D449" s="98" t="s">
        <v>41</v>
      </c>
      <c r="E449" s="94"/>
      <c r="F449" s="86"/>
      <c r="G449" s="87" t="e">
        <f t="shared" si="10"/>
        <v>#DIV/0!</v>
      </c>
    </row>
    <row r="450" spans="1:7" s="83" customFormat="1" ht="18" customHeight="1" hidden="1">
      <c r="A450" s="97"/>
      <c r="B450" s="96"/>
      <c r="C450" s="91">
        <v>4300</v>
      </c>
      <c r="D450" s="98" t="s">
        <v>30</v>
      </c>
      <c r="E450" s="94"/>
      <c r="F450" s="86"/>
      <c r="G450" s="87" t="e">
        <f t="shared" si="10"/>
        <v>#DIV/0!</v>
      </c>
    </row>
    <row r="451" spans="1:7" s="83" customFormat="1" ht="18" customHeight="1" hidden="1">
      <c r="A451" s="97"/>
      <c r="B451" s="96"/>
      <c r="C451" s="91">
        <v>4430</v>
      </c>
      <c r="D451" s="98" t="s">
        <v>26</v>
      </c>
      <c r="E451" s="94"/>
      <c r="F451" s="86"/>
      <c r="G451" s="87" t="e">
        <f t="shared" si="10"/>
        <v>#DIV/0!</v>
      </c>
    </row>
    <row r="452" spans="1:7" s="83" customFormat="1" ht="18" customHeight="1">
      <c r="A452" s="97"/>
      <c r="B452" s="91">
        <v>92601</v>
      </c>
      <c r="C452" s="96"/>
      <c r="D452" s="98" t="s">
        <v>118</v>
      </c>
      <c r="E452" s="95">
        <f>SUM(E453:E458)</f>
        <v>53050</v>
      </c>
      <c r="F452" s="95">
        <f>SUM(F453:F458)</f>
        <v>9423</v>
      </c>
      <c r="G452" s="112">
        <f t="shared" si="10"/>
        <v>17.76248821866164</v>
      </c>
    </row>
    <row r="453" spans="1:7" s="83" customFormat="1" ht="18" customHeight="1">
      <c r="A453" s="97"/>
      <c r="B453" s="91"/>
      <c r="C453" s="96">
        <v>4110</v>
      </c>
      <c r="D453" s="98" t="s">
        <v>37</v>
      </c>
      <c r="E453" s="94">
        <v>1100</v>
      </c>
      <c r="F453" s="86">
        <v>103</v>
      </c>
      <c r="G453" s="87">
        <f t="shared" si="10"/>
        <v>9.363636363636363</v>
      </c>
    </row>
    <row r="454" spans="1:7" s="83" customFormat="1" ht="16.5" customHeight="1">
      <c r="A454" s="97"/>
      <c r="B454" s="91"/>
      <c r="C454" s="96">
        <v>4120</v>
      </c>
      <c r="D454" s="98" t="s">
        <v>132</v>
      </c>
      <c r="E454" s="94">
        <v>150</v>
      </c>
      <c r="F454" s="86">
        <v>0</v>
      </c>
      <c r="G454" s="87">
        <f t="shared" si="10"/>
        <v>0</v>
      </c>
    </row>
    <row r="455" spans="1:7" s="83" customFormat="1" ht="15.75" customHeight="1">
      <c r="A455" s="97"/>
      <c r="B455" s="91"/>
      <c r="C455" s="96">
        <v>4170</v>
      </c>
      <c r="D455" s="98" t="s">
        <v>90</v>
      </c>
      <c r="E455" s="94">
        <v>12800</v>
      </c>
      <c r="F455" s="86">
        <v>2156</v>
      </c>
      <c r="G455" s="87">
        <f t="shared" si="10"/>
        <v>16.84375</v>
      </c>
    </row>
    <row r="456" spans="1:7" s="83" customFormat="1" ht="18" customHeight="1">
      <c r="A456" s="97"/>
      <c r="B456" s="91"/>
      <c r="C456" s="96">
        <v>4210</v>
      </c>
      <c r="D456" s="98" t="s">
        <v>41</v>
      </c>
      <c r="E456" s="94">
        <v>8000</v>
      </c>
      <c r="F456" s="86">
        <v>5480</v>
      </c>
      <c r="G456" s="87">
        <f t="shared" si="10"/>
        <v>68.5</v>
      </c>
    </row>
    <row r="457" spans="1:7" s="83" customFormat="1" ht="18" customHeight="1">
      <c r="A457" s="97"/>
      <c r="B457" s="91"/>
      <c r="C457" s="96">
        <v>4260</v>
      </c>
      <c r="D457" s="98" t="s">
        <v>32</v>
      </c>
      <c r="E457" s="94">
        <v>10000</v>
      </c>
      <c r="F457" s="86">
        <v>584</v>
      </c>
      <c r="G457" s="87">
        <f t="shared" si="10"/>
        <v>5.84</v>
      </c>
    </row>
    <row r="458" spans="1:7" s="83" customFormat="1" ht="18" customHeight="1">
      <c r="A458" s="97"/>
      <c r="B458" s="91"/>
      <c r="C458" s="96">
        <v>4300</v>
      </c>
      <c r="D458" s="98" t="s">
        <v>30</v>
      </c>
      <c r="E458" s="94">
        <v>21000</v>
      </c>
      <c r="F458" s="86">
        <v>1100</v>
      </c>
      <c r="G458" s="87">
        <f t="shared" si="10"/>
        <v>5.238095238095238</v>
      </c>
    </row>
    <row r="459" spans="1:7" s="83" customFormat="1" ht="16.5" customHeight="1">
      <c r="A459" s="97"/>
      <c r="B459" s="91">
        <v>92605</v>
      </c>
      <c r="C459" s="96"/>
      <c r="D459" s="98" t="s">
        <v>113</v>
      </c>
      <c r="E459" s="95">
        <v>40000</v>
      </c>
      <c r="F459" s="88">
        <v>31062</v>
      </c>
      <c r="G459" s="87">
        <f t="shared" si="10"/>
        <v>77.655</v>
      </c>
    </row>
    <row r="460" spans="1:7" s="83" customFormat="1" ht="15" customHeight="1">
      <c r="A460" s="97"/>
      <c r="B460" s="91"/>
      <c r="C460" s="96">
        <v>2360</v>
      </c>
      <c r="D460" s="24" t="s">
        <v>157</v>
      </c>
      <c r="E460" s="94">
        <v>40000</v>
      </c>
      <c r="F460" s="86">
        <v>31062</v>
      </c>
      <c r="G460" s="87">
        <f t="shared" si="10"/>
        <v>77.655</v>
      </c>
    </row>
    <row r="461" spans="1:7" s="7" customFormat="1" ht="15" customHeight="1">
      <c r="A461" s="201"/>
      <c r="B461" s="5">
        <v>92695</v>
      </c>
      <c r="C461" s="15"/>
      <c r="D461" s="24" t="s">
        <v>14</v>
      </c>
      <c r="E461" s="64">
        <f>SUM(E462:E468)</f>
        <v>52917</v>
      </c>
      <c r="F461" s="64">
        <f>SUM(F462:F468)</f>
        <v>17345</v>
      </c>
      <c r="G461" s="36">
        <f t="shared" si="10"/>
        <v>32.77774628191319</v>
      </c>
    </row>
    <row r="462" spans="1:7" s="7" customFormat="1" ht="15" customHeight="1">
      <c r="A462" s="201"/>
      <c r="B462" s="5"/>
      <c r="C462" s="15">
        <v>4110</v>
      </c>
      <c r="D462" s="98" t="s">
        <v>37</v>
      </c>
      <c r="E462" s="116">
        <v>506</v>
      </c>
      <c r="F462" s="111">
        <v>72</v>
      </c>
      <c r="G462" s="36">
        <f t="shared" si="10"/>
        <v>14.229249011857709</v>
      </c>
    </row>
    <row r="463" spans="1:7" s="7" customFormat="1" ht="18" customHeight="1">
      <c r="A463" s="201"/>
      <c r="B463" s="5"/>
      <c r="C463" s="15">
        <v>4170</v>
      </c>
      <c r="D463" s="70" t="s">
        <v>90</v>
      </c>
      <c r="E463" s="116">
        <v>6494</v>
      </c>
      <c r="F463" s="111">
        <v>3352</v>
      </c>
      <c r="G463" s="36">
        <f t="shared" si="10"/>
        <v>51.61687711733909</v>
      </c>
    </row>
    <row r="464" spans="1:7" s="7" customFormat="1" ht="18" customHeight="1">
      <c r="A464" s="201"/>
      <c r="B464" s="5"/>
      <c r="C464" s="15">
        <v>4210</v>
      </c>
      <c r="D464" s="70" t="s">
        <v>124</v>
      </c>
      <c r="E464" s="116">
        <v>7872</v>
      </c>
      <c r="F464" s="111">
        <v>2670</v>
      </c>
      <c r="G464" s="66">
        <f t="shared" si="10"/>
        <v>33.91768292682927</v>
      </c>
    </row>
    <row r="465" spans="1:7" s="7" customFormat="1" ht="18" customHeight="1">
      <c r="A465" s="201"/>
      <c r="B465" s="13"/>
      <c r="C465" s="5">
        <v>4300</v>
      </c>
      <c r="D465" s="6" t="s">
        <v>30</v>
      </c>
      <c r="E465" s="8">
        <v>28895</v>
      </c>
      <c r="F465" s="9">
        <v>10247</v>
      </c>
      <c r="G465" s="36">
        <f>F465/E465*10000%</f>
        <v>35.46288285170445</v>
      </c>
    </row>
    <row r="466" spans="1:7" s="7" customFormat="1" ht="18" customHeight="1">
      <c r="A466" s="21"/>
      <c r="B466" s="27"/>
      <c r="C466" s="21">
        <v>4410</v>
      </c>
      <c r="D466" s="193" t="s">
        <v>45</v>
      </c>
      <c r="E466" s="9">
        <v>1000</v>
      </c>
      <c r="F466" s="28">
        <v>214</v>
      </c>
      <c r="G466" s="36">
        <f>F466/E466*10000%</f>
        <v>21.4</v>
      </c>
    </row>
    <row r="467" spans="1:7" s="7" customFormat="1" ht="18" customHeight="1">
      <c r="A467" s="21"/>
      <c r="B467" s="27"/>
      <c r="C467" s="21">
        <v>4430</v>
      </c>
      <c r="D467" s="193" t="s">
        <v>26</v>
      </c>
      <c r="E467" s="9">
        <v>1250</v>
      </c>
      <c r="F467" s="28">
        <v>790</v>
      </c>
      <c r="G467" s="36">
        <f>F467/E467*10000%</f>
        <v>63.2</v>
      </c>
    </row>
    <row r="468" spans="1:7" s="7" customFormat="1" ht="18" customHeight="1">
      <c r="A468" s="14"/>
      <c r="B468" s="103"/>
      <c r="C468" s="21">
        <v>6050</v>
      </c>
      <c r="D468" s="6" t="s">
        <v>24</v>
      </c>
      <c r="E468" s="9">
        <v>6900</v>
      </c>
      <c r="F468" s="26">
        <v>0</v>
      </c>
      <c r="G468" s="198">
        <f>F468/E468*10000%</f>
        <v>0</v>
      </c>
    </row>
    <row r="469" spans="1:9" s="7" customFormat="1" ht="32.25" customHeight="1">
      <c r="A469" s="214" t="s">
        <v>68</v>
      </c>
      <c r="B469" s="215"/>
      <c r="C469" s="215"/>
      <c r="D469" s="216"/>
      <c r="E469" s="132">
        <f>E7+E26+E39+E47+E62+E70+E108+E120+E137+E140+E143+E257+E271+E390+E394+E429+E447</f>
        <v>31122172</v>
      </c>
      <c r="F469" s="132">
        <f>F7+F26+F39+F47+F62+F70+F108+F120+F137+F140+F143+F257+F271+F390+F394+F429+F447</f>
        <v>13880929</v>
      </c>
      <c r="G469" s="199">
        <f>F469/E469*10000%</f>
        <v>44.601414708459295</v>
      </c>
      <c r="I469" s="83"/>
    </row>
    <row r="470" spans="1:7" s="43" customFormat="1" ht="15">
      <c r="A470" s="46"/>
      <c r="B470" s="47"/>
      <c r="C470" s="47"/>
      <c r="D470" s="48" t="s">
        <v>100</v>
      </c>
      <c r="E470" s="53"/>
      <c r="F470" s="47"/>
      <c r="G470" s="54"/>
    </row>
    <row r="471" spans="1:7" s="43" customFormat="1" ht="18" customHeight="1">
      <c r="A471" s="49"/>
      <c r="B471" s="50"/>
      <c r="C471" s="50"/>
      <c r="D471" s="173" t="s">
        <v>101</v>
      </c>
      <c r="E471" s="174">
        <v>28235676</v>
      </c>
      <c r="F471" s="175">
        <v>13336196</v>
      </c>
      <c r="G471" s="176">
        <f>F471/E471*10000%</f>
        <v>47.23172202429296</v>
      </c>
    </row>
    <row r="472" spans="1:7" s="43" customFormat="1" ht="19.5" customHeight="1">
      <c r="A472" s="51"/>
      <c r="B472" s="52"/>
      <c r="C472" s="52"/>
      <c r="D472" s="177" t="s">
        <v>102</v>
      </c>
      <c r="E472" s="178">
        <f>E469-E471</f>
        <v>2886496</v>
      </c>
      <c r="F472" s="179">
        <f>F469-F471</f>
        <v>544733</v>
      </c>
      <c r="G472" s="180">
        <f>F472/E472*10000%</f>
        <v>18.871773943216965</v>
      </c>
    </row>
    <row r="473" spans="1:7" s="45" customFormat="1" ht="13.5">
      <c r="A473" s="44"/>
      <c r="B473" s="44"/>
      <c r="C473" s="44"/>
      <c r="D473" s="170"/>
      <c r="E473" s="171"/>
      <c r="F473" s="171"/>
      <c r="G473" s="172"/>
    </row>
    <row r="474" spans="4:7" ht="13.5" hidden="1">
      <c r="D474" s="181" t="s">
        <v>138</v>
      </c>
      <c r="E474" s="182"/>
      <c r="F474" s="183"/>
      <c r="G474" s="184"/>
    </row>
    <row r="475" spans="4:10" ht="13.5" hidden="1">
      <c r="D475" s="185" t="s">
        <v>139</v>
      </c>
      <c r="E475" s="186">
        <v>7747087</v>
      </c>
      <c r="F475" s="190">
        <v>7700293</v>
      </c>
      <c r="G475" s="184">
        <f>F475/E475%</f>
        <v>99.39597941781214</v>
      </c>
      <c r="J475" s="128"/>
    </row>
    <row r="476" spans="4:7" ht="13.5" hidden="1">
      <c r="D476" s="185" t="s">
        <v>140</v>
      </c>
      <c r="E476" s="186">
        <v>1491430</v>
      </c>
      <c r="F476" s="189">
        <v>1464497</v>
      </c>
      <c r="G476" s="184">
        <f>F476/E476%</f>
        <v>98.19414923932065</v>
      </c>
    </row>
    <row r="477" spans="4:7" ht="13.5" hidden="1">
      <c r="D477" s="185" t="s">
        <v>141</v>
      </c>
      <c r="E477" s="186">
        <v>1116179</v>
      </c>
      <c r="F477" s="189">
        <v>1115690</v>
      </c>
      <c r="G477" s="184">
        <f>F477/E477%</f>
        <v>99.95618982260014</v>
      </c>
    </row>
    <row r="478" spans="4:7" ht="13.5">
      <c r="D478" s="185"/>
      <c r="E478" s="186"/>
      <c r="F478" s="186"/>
      <c r="G478" s="184"/>
    </row>
    <row r="479" spans="4:7" ht="13.5">
      <c r="D479" s="129"/>
      <c r="E479" s="131"/>
      <c r="F479" s="131"/>
      <c r="G479" s="130"/>
    </row>
    <row r="480" ht="13.5">
      <c r="G480" s="33"/>
    </row>
    <row r="481" spans="1:7" ht="15">
      <c r="A481" s="30"/>
      <c r="B481" s="38"/>
      <c r="C481" s="73"/>
      <c r="D481" s="74" t="s">
        <v>78</v>
      </c>
      <c r="G481" s="33"/>
    </row>
    <row r="482" spans="1:7" ht="15">
      <c r="A482" s="30"/>
      <c r="B482" s="38"/>
      <c r="C482" s="73"/>
      <c r="D482" s="74" t="s">
        <v>177</v>
      </c>
      <c r="G482" s="33"/>
    </row>
    <row r="483" spans="3:7" ht="13.5">
      <c r="C483" s="75"/>
      <c r="D483" s="68"/>
      <c r="G483" s="33"/>
    </row>
    <row r="484" ht="13.5">
      <c r="G484" s="33"/>
    </row>
    <row r="485" ht="13.5">
      <c r="G485" s="33"/>
    </row>
    <row r="486" spans="4:7" ht="13.5">
      <c r="D486" s="192"/>
      <c r="G486" s="33"/>
    </row>
    <row r="487" ht="13.5">
      <c r="G487" s="33"/>
    </row>
    <row r="488" ht="13.5">
      <c r="G488" s="33"/>
    </row>
    <row r="489" ht="13.5">
      <c r="G489" s="33"/>
    </row>
    <row r="490" ht="13.5">
      <c r="G490" s="33"/>
    </row>
  </sheetData>
  <sheetProtection/>
  <mergeCells count="22">
    <mergeCell ref="A469:D469"/>
    <mergeCell ref="A8:A14"/>
    <mergeCell ref="A27:A31"/>
    <mergeCell ref="G120:G121"/>
    <mergeCell ref="A40:A43"/>
    <mergeCell ref="A48:A57"/>
    <mergeCell ref="A63:A64"/>
    <mergeCell ref="A71:A107"/>
    <mergeCell ref="A120:A121"/>
    <mergeCell ref="A414:A428"/>
    <mergeCell ref="A430:A438"/>
    <mergeCell ref="A461:A465"/>
    <mergeCell ref="A122:A130"/>
    <mergeCell ref="A391:A392"/>
    <mergeCell ref="A144:A256"/>
    <mergeCell ref="A258:A268"/>
    <mergeCell ref="A109:A111"/>
    <mergeCell ref="F120:F121"/>
    <mergeCell ref="A325:A362"/>
    <mergeCell ref="B120:B121"/>
    <mergeCell ref="C120:C121"/>
    <mergeCell ref="E120:E121"/>
  </mergeCells>
  <printOptions verticalCentered="1"/>
  <pageMargins left="0.43" right="0.31" top="0.57" bottom="0.59" header="0.4724409448818898" footer="0.63"/>
  <pageSetup horizontalDpi="600" verticalDpi="600" orientation="portrait" paperSize="9" r:id="rId1"/>
  <headerFooter alignWithMargins="0"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Beata Deptuła</cp:lastModifiedBy>
  <cp:lastPrinted>2016-08-04T07:57:04Z</cp:lastPrinted>
  <dcterms:created xsi:type="dcterms:W3CDTF">2003-03-25T12:36:04Z</dcterms:created>
  <dcterms:modified xsi:type="dcterms:W3CDTF">2016-08-25T09:02:06Z</dcterms:modified>
  <cp:category/>
  <cp:version/>
  <cp:contentType/>
  <cp:contentStatus/>
</cp:coreProperties>
</file>