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" windowWidth="10230" windowHeight="11640" tabRatio="761" activeTab="0"/>
  </bookViews>
  <sheets>
    <sheet name="Budynki i budowle" sheetId="1" r:id="rId1"/>
    <sheet name="Elektronika stacjonarna" sheetId="2" r:id="rId2"/>
    <sheet name="Elektronika przenośna" sheetId="3" r:id="rId3"/>
    <sheet name="Oprogramowanie" sheetId="4" r:id="rId4"/>
    <sheet name="Komunikacja" sheetId="5" r:id="rId5"/>
    <sheet name="środki trwałe" sheetId="6" r:id="rId6"/>
    <sheet name="OSP" sheetId="7" r:id="rId7"/>
    <sheet name="szkodowość" sheetId="8" r:id="rId8"/>
  </sheets>
  <definedNames>
    <definedName name="_xlnm.Print_Area" localSheetId="1">'Elektronika stacjonarna'!$A$1:$D$146</definedName>
    <definedName name="_xlnm.Print_Area" localSheetId="3">'Oprogramowanie'!$A$1:$D$63</definedName>
  </definedNames>
  <calcPr fullCalcOnLoad="1"/>
</workbook>
</file>

<file path=xl/sharedStrings.xml><?xml version="1.0" encoding="utf-8"?>
<sst xmlns="http://schemas.openxmlformats.org/spreadsheetml/2006/main" count="663" uniqueCount="419">
  <si>
    <t>Załącznik nr 1</t>
  </si>
  <si>
    <t>Obiekty</t>
  </si>
  <si>
    <t>lokalizacja</t>
  </si>
  <si>
    <t>Załącznik nr 2</t>
  </si>
  <si>
    <t>obiekt</t>
  </si>
  <si>
    <t>Marka</t>
  </si>
  <si>
    <t>Typ,</t>
  </si>
  <si>
    <t>Nr rej.</t>
  </si>
  <si>
    <t>Rok</t>
  </si>
  <si>
    <t xml:space="preserve"> model</t>
  </si>
  <si>
    <t xml:space="preserve"> prod.</t>
  </si>
  <si>
    <t>Od</t>
  </si>
  <si>
    <t>Do</t>
  </si>
  <si>
    <t>data</t>
  </si>
  <si>
    <t>Nr podw./ nadw.</t>
  </si>
  <si>
    <t>Rodzaj</t>
  </si>
  <si>
    <t>OC i NNW</t>
  </si>
  <si>
    <t>Poj.</t>
  </si>
  <si>
    <t xml:space="preserve">Okres ubezpieczenia </t>
  </si>
  <si>
    <t>liczba pracowników</t>
  </si>
  <si>
    <t>wartość księgowa brutto</t>
  </si>
  <si>
    <t>rok produkcji</t>
  </si>
  <si>
    <t>wartość ks brutto</t>
  </si>
  <si>
    <t>nazwa jednostki</t>
  </si>
  <si>
    <t>Nr silnika</t>
  </si>
  <si>
    <t>msc.       ładowność</t>
  </si>
  <si>
    <t>w tym zbiory biblioteczne</t>
  </si>
  <si>
    <t>Przebieg</t>
  </si>
  <si>
    <t>Razem</t>
  </si>
  <si>
    <t>Urząd Gminy Piecki</t>
  </si>
  <si>
    <t>Volkswagen</t>
  </si>
  <si>
    <t>T4 furgon</t>
  </si>
  <si>
    <t>AJT 026135</t>
  </si>
  <si>
    <t>osobowy</t>
  </si>
  <si>
    <t>AC</t>
  </si>
  <si>
    <t>Zestaw komputerowy</t>
  </si>
  <si>
    <t>Monitor LCD Flatron 17''</t>
  </si>
  <si>
    <t>Monitor LG LCD</t>
  </si>
  <si>
    <t>Drukarka</t>
  </si>
  <si>
    <t>Drukarka HP LJ 1320C</t>
  </si>
  <si>
    <t>Budynek mieszkalny nr 5 wielorodzinny</t>
  </si>
  <si>
    <t>Piecki</t>
  </si>
  <si>
    <t>Goleń</t>
  </si>
  <si>
    <t>Budynek Ośrodka Zdrowia</t>
  </si>
  <si>
    <t>2000</t>
  </si>
  <si>
    <t>Nawiady</t>
  </si>
  <si>
    <t>2001</t>
  </si>
  <si>
    <t>Budynek gospodarczy przy Ośrodku Zdrowia</t>
  </si>
  <si>
    <t>Budynek przy szkole</t>
  </si>
  <si>
    <t>Bobrówko</t>
  </si>
  <si>
    <t>Babieta</t>
  </si>
  <si>
    <t>2002</t>
  </si>
  <si>
    <t>2003</t>
  </si>
  <si>
    <t>2004</t>
  </si>
  <si>
    <t>Babięta</t>
  </si>
  <si>
    <t xml:space="preserve">Budynek gospodarczy po szkole </t>
  </si>
  <si>
    <t>Rosocha</t>
  </si>
  <si>
    <t>Budynek Administracyjny Stary</t>
  </si>
  <si>
    <t>1983</t>
  </si>
  <si>
    <t>Budynek Administracyjny Nowy</t>
  </si>
  <si>
    <t>Budynek Gospodarczy Garaż</t>
  </si>
  <si>
    <t>Kotłownia olejowa</t>
  </si>
  <si>
    <t>Budynek letniskowy</t>
  </si>
  <si>
    <t>Budynek letniskowy garaż</t>
  </si>
  <si>
    <t>Budynek letniskowy toalety</t>
  </si>
  <si>
    <t>Budynek OSP</t>
  </si>
  <si>
    <t>Stare Kiełbonki</t>
  </si>
  <si>
    <t>Dłuzec</t>
  </si>
  <si>
    <t>Jakubowo</t>
  </si>
  <si>
    <t>Machary</t>
  </si>
  <si>
    <t>Zgon</t>
  </si>
  <si>
    <t>Brejdyny</t>
  </si>
  <si>
    <t>Krutyń</t>
  </si>
  <si>
    <t>Budynek Świetlicy</t>
  </si>
  <si>
    <t>Machary Wieś</t>
  </si>
  <si>
    <t>Mojtyny</t>
  </si>
  <si>
    <t>Dobry Lasek</t>
  </si>
  <si>
    <t>Dłużec</t>
  </si>
  <si>
    <t>Budynek po Zlewni</t>
  </si>
  <si>
    <t>Budynek remizy OSP Piecki</t>
  </si>
  <si>
    <t>Garaz OSP Piecki</t>
  </si>
  <si>
    <t>Stadion</t>
  </si>
  <si>
    <t>Strzelnica, amfiteatr</t>
  </si>
  <si>
    <t>Wiata autobusowa</t>
  </si>
  <si>
    <t>Prusinowo</t>
  </si>
  <si>
    <t>Czaszkowo</t>
  </si>
  <si>
    <t>Cierzpięty</t>
  </si>
  <si>
    <t>2005</t>
  </si>
  <si>
    <t xml:space="preserve">Wiata autobusowa </t>
  </si>
  <si>
    <t>Nowe Kiebłonki</t>
  </si>
  <si>
    <t>2006</t>
  </si>
  <si>
    <t>Kolonia Mostek</t>
  </si>
  <si>
    <t>Krawno</t>
  </si>
  <si>
    <t>Krutyński Piecek</t>
  </si>
  <si>
    <t>Gminny Ośrodek Kultury Sportu i Rekreacji PEGAZ</t>
  </si>
  <si>
    <t>Ul. Zwycięstwa 6, 11-710 Piecki</t>
  </si>
  <si>
    <t>1975-1978</t>
  </si>
  <si>
    <t>Kserokopiarka</t>
  </si>
  <si>
    <t>Komputer</t>
  </si>
  <si>
    <t>Monitor</t>
  </si>
  <si>
    <t>Aparat Cyfrowy</t>
  </si>
  <si>
    <t>Gminny Ośrodek Pomocy Społecznej</t>
  </si>
  <si>
    <t>Notebook - Aristo</t>
  </si>
  <si>
    <t>Projektor - Panasonic PTLM</t>
  </si>
  <si>
    <t>Aparat cyfrowy - CANON</t>
  </si>
  <si>
    <t>D - 243</t>
  </si>
  <si>
    <t>10504P</t>
  </si>
  <si>
    <t>S039</t>
  </si>
  <si>
    <t>OLY2753</t>
  </si>
  <si>
    <t>OLW8209</t>
  </si>
  <si>
    <t>F070</t>
  </si>
  <si>
    <t>0-47B</t>
  </si>
  <si>
    <t>Bud - administ. - miesz.</t>
  </si>
  <si>
    <t>11-710 Piecki</t>
  </si>
  <si>
    <t>1972</t>
  </si>
  <si>
    <t>Ciepłownia</t>
  </si>
  <si>
    <t>1967</t>
  </si>
  <si>
    <t>Oczyszczalnia</t>
  </si>
  <si>
    <t>Hydrofornia</t>
  </si>
  <si>
    <t>1986</t>
  </si>
  <si>
    <t>1980</t>
  </si>
  <si>
    <t>1995</t>
  </si>
  <si>
    <t>1975</t>
  </si>
  <si>
    <t>Zakład Gospodarki Komunalnej i Mieszkaniowej</t>
  </si>
  <si>
    <t>Gimnazjum w Pieckach</t>
  </si>
  <si>
    <t>Samorządowe Przedszkole w Pieckach</t>
  </si>
  <si>
    <t>Szkoła Podstawowa w Nawiadach</t>
  </si>
  <si>
    <t>Szkoła Podstawowa w Dłużcu</t>
  </si>
  <si>
    <t>Szkoła Podstawowa w Pieckach</t>
  </si>
  <si>
    <t>Szkoła Podstawowa w Starych Kiebłonkach</t>
  </si>
  <si>
    <t>Zespół Obsługi Placówek Oświatowych</t>
  </si>
  <si>
    <t>Komputer przenośny</t>
  </si>
  <si>
    <t>SP Piecki - szkoła</t>
  </si>
  <si>
    <t>Ul. Zwycięstwa 23, Piecki</t>
  </si>
  <si>
    <t>1936</t>
  </si>
  <si>
    <t>Sala sportowa</t>
  </si>
  <si>
    <t>1994</t>
  </si>
  <si>
    <t>Gimnazjum - szkoła</t>
  </si>
  <si>
    <t>1985</t>
  </si>
  <si>
    <t>Stare Kiebłonki - Szkoła</t>
  </si>
  <si>
    <t>St. Kiebłonki 14</t>
  </si>
  <si>
    <t>1937</t>
  </si>
  <si>
    <t>Stare Kiebłonki - budynek gospodarczy</t>
  </si>
  <si>
    <t>Dłuzec - budynek szkolny</t>
  </si>
  <si>
    <t>1933</t>
  </si>
  <si>
    <t>Dłuzec - budynek gospodarczy</t>
  </si>
  <si>
    <t>Dłużec 17</t>
  </si>
  <si>
    <t>Krutyń - budynek szkolny</t>
  </si>
  <si>
    <t>Krutyń 23</t>
  </si>
  <si>
    <t>1900</t>
  </si>
  <si>
    <t>Nawiady - budynek szkolny</t>
  </si>
  <si>
    <t>Nawiady 31</t>
  </si>
  <si>
    <t>1913</t>
  </si>
  <si>
    <t>Komputer z nagrywarką</t>
  </si>
  <si>
    <t>Sieciowa drukarka laser</t>
  </si>
  <si>
    <t>Monitory LCD - Beng 714 x 11 szt.</t>
  </si>
  <si>
    <t>Komputery dla czytelnika x 4 szt.</t>
  </si>
  <si>
    <t>Skaner, drukarka, kopiarka</t>
  </si>
  <si>
    <t>Wideoprojektor</t>
  </si>
  <si>
    <t>Komputery z oprogramowaniem</t>
  </si>
  <si>
    <t>Urządzenia sieciowe (skaner + dr.)</t>
  </si>
  <si>
    <t>Urządzenie wielofunkcyjne HP3052</t>
  </si>
  <si>
    <t>Monitor Belinea x 11 szt.</t>
  </si>
  <si>
    <t>Zestaw Komputerowy x 9 szt.</t>
  </si>
  <si>
    <t>Zestaw Komputerowy Inkom Work Stadion</t>
  </si>
  <si>
    <t>serwer</t>
  </si>
  <si>
    <t>Projektor NECVT48</t>
  </si>
  <si>
    <t>Notebook</t>
  </si>
  <si>
    <t>AUTOSAN</t>
  </si>
  <si>
    <t>H9 - 21</t>
  </si>
  <si>
    <t>SUASW3AAP1S021909</t>
  </si>
  <si>
    <t>NMRH289</t>
  </si>
  <si>
    <t>OSOBOWY SPECJALNY</t>
  </si>
  <si>
    <t>ul. Wolności 15, Piecki</t>
  </si>
  <si>
    <t>budynek mieszkalny 7-lokalowy</t>
  </si>
  <si>
    <t>budynek gospodarczy</t>
  </si>
  <si>
    <t>Cierzpięty nr 19</t>
  </si>
  <si>
    <t>Cierzpięty nr 2</t>
  </si>
  <si>
    <t>budynek mieszkalny jednorodzinny</t>
  </si>
  <si>
    <t>budynek mieszkalny 2-lokalowy</t>
  </si>
  <si>
    <t>Gant nr 2</t>
  </si>
  <si>
    <t>Nawiady nr 34</t>
  </si>
  <si>
    <t>Machary Nr 56</t>
  </si>
  <si>
    <t>Lipowo Nr 18</t>
  </si>
  <si>
    <t>budynek mieszkalno-użytkowy 3-lokalowy + pomieszczenie świetlicy wiejskiej</t>
  </si>
  <si>
    <t>budynek mieszkalno-użytkowy (4 lokale mieszk. + pomieszczenie świetlicy wiejskiej)</t>
  </si>
  <si>
    <t>WV1ZZZ70ZYX050681</t>
  </si>
  <si>
    <t>9/75</t>
  </si>
  <si>
    <t>przyczepa CIĘZAROWA</t>
  </si>
  <si>
    <t>WYWROTKA</t>
  </si>
  <si>
    <t>5550 MASA C./4000</t>
  </si>
  <si>
    <t>MTZ</t>
  </si>
  <si>
    <t>CIĄGNIK ROLNICZY</t>
  </si>
  <si>
    <t>6300 MASA C./4000</t>
  </si>
  <si>
    <t>Wykaz budynków i budowli Gminy Piecki</t>
  </si>
  <si>
    <t>razem:</t>
  </si>
  <si>
    <t>Wykaz sprzętu elektronicznego Gminy Piecki - oprogramowanie</t>
  </si>
  <si>
    <t>Załącznik nr 4 Sprzęt elektroniczny oprogramowanie</t>
  </si>
  <si>
    <t>Szkoła Podstawowa w Starych Kiełbonkach</t>
  </si>
  <si>
    <t>Szkoła Podstawowa w Krutyni</t>
  </si>
  <si>
    <t>Załącznik nr 5</t>
  </si>
  <si>
    <t>Załącznik nr 6</t>
  </si>
  <si>
    <t>budynek zlewni mleka</t>
  </si>
  <si>
    <t>Gant</t>
  </si>
  <si>
    <t>1997</t>
  </si>
  <si>
    <t>Gajne</t>
  </si>
  <si>
    <t>1990</t>
  </si>
  <si>
    <t>Krzywy Róg</t>
  </si>
  <si>
    <t>2008</t>
  </si>
  <si>
    <t>1998</t>
  </si>
  <si>
    <t>Lipowo</t>
  </si>
  <si>
    <t>Ławny Lasek</t>
  </si>
  <si>
    <t>Machary PGR</t>
  </si>
  <si>
    <t>Nawiady kol.</t>
  </si>
  <si>
    <t>1996</t>
  </si>
  <si>
    <t>Rutkowo</t>
  </si>
  <si>
    <t>1999</t>
  </si>
  <si>
    <t>Szklarnia kol.</t>
  </si>
  <si>
    <t>2007</t>
  </si>
  <si>
    <t>NMR A039</t>
  </si>
  <si>
    <t>Monitor 17: LCD</t>
  </si>
  <si>
    <t>Notebook Fujitsu Siemens Amilo Pro V2035</t>
  </si>
  <si>
    <t>Komputer Fujitsu Siemens Esprimo P5600</t>
  </si>
  <si>
    <t>Monitor LG 17"</t>
  </si>
  <si>
    <t>Drukarka HP LJ 3055</t>
  </si>
  <si>
    <t>Zasilacz awaryjny APC Back CS 6550VA</t>
  </si>
  <si>
    <t>Komputer Fujitsu Siemens Esprimo P5710</t>
  </si>
  <si>
    <t>Komputer Fujitsu Siemens Esprimo P5715</t>
  </si>
  <si>
    <t>Drukarka OKI 3400</t>
  </si>
  <si>
    <t>Monitor Philips 17"</t>
  </si>
  <si>
    <t>Zestaw komputerowy OPTIMUS D400 XPP</t>
  </si>
  <si>
    <t>Drukarka HP LJ P2014</t>
  </si>
  <si>
    <t>Serwer wrota MAX Data Platinum 3200 UG.013-49-1/07 SN:S0035570014</t>
  </si>
  <si>
    <t>Switch Casco Catalyst 2960G (24 porty) UG.012-49-2/07 SN:FO 1123Z2Y3</t>
  </si>
  <si>
    <t>Zestaw do składania podpisu kwalifikowanego 4x</t>
  </si>
  <si>
    <t>Router Cisco 1812 UG.012-49-3/07 SN:FCZ 113251QH</t>
  </si>
  <si>
    <t>Urządzenie HSM UG.013-49-15/07 SN:21120703391926</t>
  </si>
  <si>
    <t>Monitor Belinea 19" SN:AA11400800</t>
  </si>
  <si>
    <t>Monitor Belinea 19" SN:AA11400812</t>
  </si>
  <si>
    <t>Monitor Belinea 19" SN:AA11400806</t>
  </si>
  <si>
    <t>Monitor Belinea 19" SN:AA11401054</t>
  </si>
  <si>
    <t>Monitor Belinea 19" SN:AA11400322</t>
  </si>
  <si>
    <t>Stacja robocza - jednostka centralna SN:30486960015</t>
  </si>
  <si>
    <t>Stacja robocza - jednostka centralna SN:30486960014</t>
  </si>
  <si>
    <t>Stacja robocza - jednostka centralna SN:30486960039</t>
  </si>
  <si>
    <t>Stacja robocza - jednostka centralna SN:30486960047</t>
  </si>
  <si>
    <t>Stacja robocza - jednostka centralna SN:30486960070</t>
  </si>
  <si>
    <t>Zasilacz awaryjny APC Smart UPS 1000</t>
  </si>
  <si>
    <t>Szafa stojąca MOLEX 24U 19"</t>
  </si>
  <si>
    <t>Licencja SOJST Zeto</t>
  </si>
  <si>
    <t>SUSE Linux wraz z serwisem 4 lata Novell</t>
  </si>
  <si>
    <t>Licencja SOD</t>
  </si>
  <si>
    <t>Licencja PIWWiM</t>
  </si>
  <si>
    <t>Program antywirusowy f-secure 20 licencji</t>
  </si>
  <si>
    <t>Windows XP Professional</t>
  </si>
  <si>
    <t>Podatki</t>
  </si>
  <si>
    <t>Norma Program kosztorysowy</t>
  </si>
  <si>
    <t>Ewopis ewidencja gruntów</t>
  </si>
  <si>
    <t>SuperPłace</t>
  </si>
  <si>
    <t>Ewidencja Działalności Gospodarczej</t>
  </si>
  <si>
    <t>Koncesje Alkoholowe</t>
  </si>
  <si>
    <t>Gospodarka Odpadami na terenie Miasta i Gminy</t>
  </si>
  <si>
    <t>Ew Mapa</t>
  </si>
  <si>
    <t>kasy fiskalne</t>
  </si>
  <si>
    <t>Windows 98</t>
  </si>
  <si>
    <t>Encyklopedia</t>
  </si>
  <si>
    <t>Corel Drow</t>
  </si>
  <si>
    <t>Windows XP Home</t>
  </si>
  <si>
    <t>Program biblioteczny MAK</t>
  </si>
  <si>
    <t>Program RAKS</t>
  </si>
  <si>
    <t>Zestaw szafir podpis elektroniczny - program</t>
  </si>
  <si>
    <t>Aparat cyfrowy CANON A700</t>
  </si>
  <si>
    <t>Tarcza lotki - Full Hause</t>
  </si>
  <si>
    <t>Urządzenie wielofunkcyjne HP LJ1005</t>
  </si>
  <si>
    <t>Program prawny LEX</t>
  </si>
  <si>
    <t>Finanse DDJ</t>
  </si>
  <si>
    <t>Program pkadrowo- płacowy KPR</t>
  </si>
  <si>
    <t>Świadczenia rodzinne</t>
  </si>
  <si>
    <t>Windows 2000</t>
  </si>
  <si>
    <t>MS Word 2003</t>
  </si>
  <si>
    <t>MS Office 2003</t>
  </si>
  <si>
    <t>Learning panel</t>
  </si>
  <si>
    <t>Biznesplan</t>
  </si>
  <si>
    <t>Windows XP</t>
  </si>
  <si>
    <t>Suma ubezpieczenia środki  obrotowe</t>
  </si>
  <si>
    <t>komputer - serwer</t>
  </si>
  <si>
    <t>Komputer dla ucznia</t>
  </si>
  <si>
    <t>Komputer z nagrywarką DVD</t>
  </si>
  <si>
    <t>Drukarka laserowa HP</t>
  </si>
  <si>
    <t>Monitory LCD</t>
  </si>
  <si>
    <t>Przełącznik sieciowy</t>
  </si>
  <si>
    <t>komputer przenośny z systemem operacyjnym</t>
  </si>
  <si>
    <t>Komputer z myszką, klawiaturą</t>
  </si>
  <si>
    <t>Komputery uczniowskie</t>
  </si>
  <si>
    <t>program</t>
  </si>
  <si>
    <t>Samorządowe Przedszkole w Pieckach - brak</t>
  </si>
  <si>
    <t>Drukarka HP LJM1005MFP</t>
  </si>
  <si>
    <t>Komputer - baza</t>
  </si>
  <si>
    <t>Komputer serwer</t>
  </si>
  <si>
    <t>Drukarka HP Laser</t>
  </si>
  <si>
    <t>Komputer przenośny z systemem operacyjnym</t>
  </si>
  <si>
    <t>Wideoprojektor NEC VT59</t>
  </si>
  <si>
    <t>Drukarka HP LaserJet</t>
  </si>
  <si>
    <t xml:space="preserve">Szkoła Podstawowa w Krutyni </t>
  </si>
  <si>
    <t>uwagi</t>
  </si>
  <si>
    <t>Nawiady 34</t>
  </si>
  <si>
    <t>Nowy Zyzdrój 8</t>
  </si>
  <si>
    <t>Fortigate 50B</t>
  </si>
  <si>
    <t>drukarka HP K7100</t>
  </si>
  <si>
    <t>drukarka HP DJ6940</t>
  </si>
  <si>
    <t>2 szt.</t>
  </si>
  <si>
    <t>Windows XP Home Edition</t>
  </si>
  <si>
    <t>Lex</t>
  </si>
  <si>
    <t>zestaw komputerowy</t>
  </si>
  <si>
    <t>drukarka HP Laserjet</t>
  </si>
  <si>
    <t>drukarka HP Color Laserjet</t>
  </si>
  <si>
    <t>MS Windows Home</t>
  </si>
  <si>
    <t>MS Windows XP Profesional</t>
  </si>
  <si>
    <t>Corel Draw Groph</t>
  </si>
  <si>
    <t>MS Office SB 2007</t>
  </si>
  <si>
    <t>komputer</t>
  </si>
  <si>
    <t>monitor</t>
  </si>
  <si>
    <t>drukarka</t>
  </si>
  <si>
    <t>kolumna aktywna</t>
  </si>
  <si>
    <t>Corel Draw</t>
  </si>
  <si>
    <t>zestaw centrum z czytnikiem</t>
  </si>
  <si>
    <t>łącznie:</t>
  </si>
  <si>
    <t xml:space="preserve">środki trwałe i środki trwałe niskiej wartości </t>
  </si>
  <si>
    <t xml:space="preserve">Wykaz sprzętu elektronicznego Gminy Piecki </t>
  </si>
  <si>
    <t>powierzchnia zabudowy</t>
  </si>
  <si>
    <t>powierzchnia użytkowa</t>
  </si>
  <si>
    <t>ilośc kondygnacji/rodzaj budulca</t>
  </si>
  <si>
    <t>podpiwniczenia</t>
  </si>
  <si>
    <t>kubatura</t>
  </si>
  <si>
    <t>wartośc odtworzeniowa</t>
  </si>
  <si>
    <t xml:space="preserve">Gimnazjum w Pieckach </t>
  </si>
  <si>
    <t xml:space="preserve">Załącznik nr 3 Sprzęt elektroniczny przenośny (nie starszy niż z 2006r; o wartości powyżej 300zł) </t>
  </si>
  <si>
    <t>Wykaz sprzętu elektronicznego stacjonarnego Gminy Piecki (nie starszy niż z 2006r; o wartości powyżej 300zł)</t>
  </si>
  <si>
    <t>wartość pojazdu</t>
  </si>
  <si>
    <t>TAK</t>
  </si>
  <si>
    <r>
      <t>38,00 m</t>
    </r>
    <r>
      <rPr>
        <vertAlign val="superscript"/>
        <sz val="8"/>
        <rFont val="Verdana"/>
        <family val="2"/>
      </rPr>
      <t>2</t>
    </r>
  </si>
  <si>
    <r>
      <t>131,20 m</t>
    </r>
    <r>
      <rPr>
        <vertAlign val="superscript"/>
        <sz val="8"/>
        <rFont val="Verdana"/>
        <family val="2"/>
      </rPr>
      <t>2</t>
    </r>
  </si>
  <si>
    <t>pozostał udział 32/100 ( stodoła) 63,40</t>
  </si>
  <si>
    <t>udział gminy</t>
  </si>
  <si>
    <r>
      <t>154,49m</t>
    </r>
    <r>
      <rPr>
        <vertAlign val="superscript"/>
        <sz val="8"/>
        <rFont val="Verdana"/>
        <family val="2"/>
      </rPr>
      <t>2</t>
    </r>
  </si>
  <si>
    <t>budynek mieszkalny 3-lokalowy</t>
  </si>
  <si>
    <r>
      <t>207,59m</t>
    </r>
    <r>
      <rPr>
        <vertAlign val="superscript"/>
        <sz val="8"/>
        <rFont val="Verdana"/>
        <family val="2"/>
      </rPr>
      <t>2</t>
    </r>
  </si>
  <si>
    <t>budynek mieszkalny</t>
  </si>
  <si>
    <t>Goleń nr 8/3</t>
  </si>
  <si>
    <t>udział 32/100 (163,02 całego budynku)</t>
  </si>
  <si>
    <r>
      <t>301,67m</t>
    </r>
    <r>
      <rPr>
        <vertAlign val="superscript"/>
        <sz val="8"/>
        <rFont val="Verdana"/>
        <family val="2"/>
      </rPr>
      <t>2</t>
    </r>
  </si>
  <si>
    <t xml:space="preserve">budynek mieszkalno-użytkowy 2 lokale mieszkalne+ kaplica+pom.świetlicy wiejskiej </t>
  </si>
  <si>
    <t>budynek użytkowy, 4 szt. Boksy garażowe</t>
  </si>
  <si>
    <r>
      <t>151,50m</t>
    </r>
    <r>
      <rPr>
        <vertAlign val="superscript"/>
        <sz val="8"/>
        <rFont val="Verdana"/>
        <family val="2"/>
      </rPr>
      <t>2</t>
    </r>
  </si>
  <si>
    <t>budynek użytkowy, warsztat i pralnia</t>
  </si>
  <si>
    <r>
      <t>warsztat- 156,60m</t>
    </r>
    <r>
      <rPr>
        <vertAlign val="superscript"/>
        <sz val="7"/>
        <rFont val="Verdana"/>
        <family val="2"/>
      </rPr>
      <t xml:space="preserve">2, </t>
    </r>
    <r>
      <rPr>
        <sz val="7"/>
        <rFont val="Verdana"/>
        <family val="2"/>
      </rPr>
      <t>pralnia- 161,65 m</t>
    </r>
    <r>
      <rPr>
        <vertAlign val="superscript"/>
        <sz val="7"/>
        <rFont val="Verdana"/>
        <family val="2"/>
      </rPr>
      <t>2</t>
    </r>
  </si>
  <si>
    <t>budynek użytkowo- gospodarczy, 8 szt.- boksy garażowe</t>
  </si>
  <si>
    <r>
      <t>310m</t>
    </r>
    <r>
      <rPr>
        <vertAlign val="superscript"/>
        <sz val="8"/>
        <rFont val="Verdana"/>
        <family val="2"/>
      </rPr>
      <t>2</t>
    </r>
  </si>
  <si>
    <r>
      <t>229,98 m</t>
    </r>
    <r>
      <rPr>
        <vertAlign val="superscript"/>
        <sz val="8"/>
        <rFont val="Verdana"/>
        <family val="2"/>
      </rPr>
      <t>2</t>
    </r>
  </si>
  <si>
    <r>
      <t>61,40 m</t>
    </r>
    <r>
      <rPr>
        <vertAlign val="superscript"/>
        <sz val="8"/>
        <rFont val="Verdana"/>
        <family val="2"/>
      </rPr>
      <t>2</t>
    </r>
  </si>
  <si>
    <t>ul. Szewska 18 B, Piecki</t>
  </si>
  <si>
    <t>ul. Szewska 18 A, Piecki</t>
  </si>
  <si>
    <t>ul. Plac 1 Maja 6, Piecki</t>
  </si>
  <si>
    <t>ul. Plac 1 Maja 6a, Piecki</t>
  </si>
  <si>
    <t>ul. Zwycięstwa 37, Piecki</t>
  </si>
  <si>
    <t>Drukarka OKI MICROLINE 6300</t>
  </si>
  <si>
    <t xml:space="preserve">Urządzenie wielofunkcyjne </t>
  </si>
  <si>
    <t>oprogramowanie</t>
  </si>
  <si>
    <t>Monitory LCD- Benq 714-11 szt.</t>
  </si>
  <si>
    <t>Komputery- 4 szt.</t>
  </si>
  <si>
    <t>Komputer- jednostka centralna</t>
  </si>
  <si>
    <t>Wieloprojektor NECVT47</t>
  </si>
  <si>
    <t>Wieża Philips MC- M760</t>
  </si>
  <si>
    <t>Oprogramowanie</t>
  </si>
  <si>
    <t>Netbook ACER</t>
  </si>
  <si>
    <t>Mikrofon Beyerdynamic</t>
  </si>
  <si>
    <t>Centrala alarmowa</t>
  </si>
  <si>
    <t xml:space="preserve"> 2007 2008</t>
  </si>
  <si>
    <t xml:space="preserve"> 2007</t>
  </si>
  <si>
    <t>14, w tym 2 osoby na 1/2 etatu</t>
  </si>
  <si>
    <t>7200 nha</t>
  </si>
  <si>
    <t>Kserokopiarka KM 1635</t>
  </si>
  <si>
    <t>Zestaw Komputerowy x 2 szt.</t>
  </si>
  <si>
    <t>Urządzenie wielofunkcyjne</t>
  </si>
  <si>
    <t>Gminie pozostało 94/100 udziału w tym lok.użytk-28/100, lok.nieużytk-66/100</t>
  </si>
  <si>
    <t>Trawały Zarząd ZGKiM Piecki</t>
  </si>
  <si>
    <t>budynek mieszkalny 4-lokatorowy</t>
  </si>
  <si>
    <t>Dłużec 15</t>
  </si>
  <si>
    <t>Notebook MP-N130</t>
  </si>
  <si>
    <t>Telewizor OTV Deewoo 29"</t>
  </si>
  <si>
    <t>Aparat Cyfrowy FUJI</t>
  </si>
  <si>
    <t>sala sportowa</t>
  </si>
  <si>
    <t>2010</t>
  </si>
  <si>
    <t>brak</t>
  </si>
  <si>
    <t>OSP Stare Kiełbonki</t>
  </si>
  <si>
    <t>OSP Machary</t>
  </si>
  <si>
    <t>WYKAZ JEDNOSTEK OSP</t>
  </si>
  <si>
    <t>OSP Nawiady</t>
  </si>
  <si>
    <t>OSP Krutyń</t>
  </si>
  <si>
    <t>OSP Piecki</t>
  </si>
  <si>
    <t>l.p.</t>
  </si>
  <si>
    <t>nazwa</t>
  </si>
  <si>
    <t>liczba strażaków</t>
  </si>
  <si>
    <t>09.07.2011                 09.07.2012                          09.07.2013</t>
  </si>
  <si>
    <t>08.07.2012               08.07.2013             08.07.2013</t>
  </si>
  <si>
    <t>27.04.2011             27.04.2012                 27.04.2013</t>
  </si>
  <si>
    <t>26.04.2012             26.04.2013                26.04.2014</t>
  </si>
  <si>
    <t>30.04.2011         30.04.012             30.04.2013</t>
  </si>
  <si>
    <t>29.04.2012      29.04.2013                29.04.2014</t>
  </si>
  <si>
    <t>01.01.2011            01.01.2012              01.01.2013</t>
  </si>
  <si>
    <t>31.12.2012                   31.12.2013              31.12.2014</t>
  </si>
  <si>
    <t>01.01.2011          01.01.2012            01.01.2013</t>
  </si>
  <si>
    <t>31.12.2012                 31.12.2013            31.12.2014</t>
  </si>
  <si>
    <t>28.08.2010             28.08.2011                28.08.2012</t>
  </si>
  <si>
    <t xml:space="preserve">27.08.2011         27.08.2012                27.08.2013        </t>
  </si>
  <si>
    <t>01.09.2010                    01.09.2011                01.09.2012</t>
  </si>
  <si>
    <t>31.08.2011                   31.08.2012               31.08.2013</t>
  </si>
  <si>
    <t>brak szkód</t>
  </si>
  <si>
    <t>szkodowość 2007 - 2010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</si>
</sst>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[$-415]d\ mmmm\ yyyy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 CE"/>
      <family val="0"/>
    </font>
    <font>
      <b/>
      <sz val="10"/>
      <name val="Arial"/>
      <family val="2"/>
    </font>
    <font>
      <vertAlign val="superscript"/>
      <sz val="8"/>
      <name val="Verdana"/>
      <family val="2"/>
    </font>
    <font>
      <vertAlign val="superscript"/>
      <sz val="7"/>
      <name val="Verdana"/>
      <family val="2"/>
    </font>
    <font>
      <b/>
      <sz val="1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3" fillId="24" borderId="10" xfId="52" applyFont="1" applyFill="1" applyBorder="1" applyAlignment="1">
      <alignment horizontal="center" vertical="center" wrapText="1"/>
      <protection/>
    </xf>
    <xf numFmtId="49" fontId="23" fillId="24" borderId="10" xfId="52" applyNumberFormat="1" applyFont="1" applyFill="1" applyBorder="1" applyAlignment="1">
      <alignment horizontal="center" vertical="center" wrapText="1"/>
      <protection/>
    </xf>
    <xf numFmtId="44" fontId="23" fillId="0" borderId="10" xfId="52" applyNumberFormat="1" applyFont="1" applyFill="1" applyBorder="1" applyAlignment="1">
      <alignment vertical="center" wrapText="1"/>
      <protection/>
    </xf>
    <xf numFmtId="1" fontId="23" fillId="24" borderId="10" xfId="52" applyNumberFormat="1" applyFont="1" applyFill="1" applyBorder="1" applyAlignment="1">
      <alignment horizontal="center" vertical="center" wrapText="1"/>
      <protection/>
    </xf>
    <xf numFmtId="44" fontId="23" fillId="0" borderId="10" xfId="52" applyNumberFormat="1" applyFont="1" applyFill="1" applyBorder="1">
      <alignment/>
      <protection/>
    </xf>
    <xf numFmtId="0" fontId="23" fillId="24" borderId="10" xfId="52" applyNumberFormat="1" applyFont="1" applyFill="1" applyBorder="1" applyAlignment="1">
      <alignment horizontal="center" vertical="center" wrapText="1"/>
      <protection/>
    </xf>
    <xf numFmtId="44" fontId="23" fillId="0" borderId="10" xfId="52" applyNumberFormat="1" applyFont="1" applyFill="1" applyBorder="1" applyAlignment="1">
      <alignment horizontal="center" vertical="center"/>
      <protection/>
    </xf>
    <xf numFmtId="49" fontId="23" fillId="24" borderId="10" xfId="68" applyNumberFormat="1" applyFont="1" applyFill="1" applyBorder="1" applyAlignment="1">
      <alignment horizontal="center" vertical="center"/>
    </xf>
    <xf numFmtId="0" fontId="23" fillId="24" borderId="10" xfId="52" applyFont="1" applyFill="1" applyBorder="1" applyAlignment="1">
      <alignment horizontal="center" vertical="center"/>
      <protection/>
    </xf>
    <xf numFmtId="44" fontId="23" fillId="24" borderId="10" xfId="52" applyNumberFormat="1" applyFont="1" applyFill="1" applyBorder="1" applyAlignment="1">
      <alignment horizontal="center" vertical="center"/>
      <protection/>
    </xf>
    <xf numFmtId="44" fontId="22" fillId="0" borderId="10" xfId="52" applyNumberFormat="1" applyFont="1" applyBorder="1" applyAlignment="1">
      <alignment horizontal="right" vertical="center"/>
      <protection/>
    </xf>
    <xf numFmtId="0" fontId="23" fillId="24" borderId="10" xfId="53" applyFont="1" applyFill="1" applyBorder="1" applyAlignment="1">
      <alignment horizontal="center" vertical="center" wrapText="1"/>
      <protection/>
    </xf>
    <xf numFmtId="44" fontId="23" fillId="24" borderId="10" xfId="68" applyFont="1" applyFill="1" applyBorder="1" applyAlignment="1">
      <alignment vertical="center" wrapText="1"/>
    </xf>
    <xf numFmtId="44" fontId="23" fillId="24" borderId="10" xfId="68" applyFont="1" applyFill="1" applyBorder="1" applyAlignment="1">
      <alignment/>
    </xf>
    <xf numFmtId="0" fontId="23" fillId="24" borderId="10" xfId="53" applyNumberFormat="1" applyFont="1" applyFill="1" applyBorder="1" applyAlignment="1">
      <alignment horizontal="center" vertical="center" wrapText="1"/>
      <protection/>
    </xf>
    <xf numFmtId="44" fontId="23" fillId="24" borderId="10" xfId="68" applyFont="1" applyFill="1" applyBorder="1" applyAlignment="1">
      <alignment horizontal="center" vertical="center"/>
    </xf>
    <xf numFmtId="0" fontId="23" fillId="0" borderId="10" xfId="53" applyNumberFormat="1" applyFont="1" applyBorder="1" applyAlignment="1">
      <alignment horizontal="center" vertical="center" wrapText="1"/>
      <protection/>
    </xf>
    <xf numFmtId="0" fontId="22" fillId="24" borderId="10" xfId="53" applyNumberFormat="1" applyFont="1" applyFill="1" applyBorder="1" applyAlignment="1">
      <alignment horizontal="right" vertical="center" wrapText="1"/>
      <protection/>
    </xf>
    <xf numFmtId="0" fontId="22" fillId="24" borderId="10" xfId="53" applyFont="1" applyFill="1" applyBorder="1" applyAlignment="1">
      <alignment horizontal="right" vertical="center" wrapText="1"/>
      <protection/>
    </xf>
    <xf numFmtId="0" fontId="23" fillId="20" borderId="10" xfId="53" applyFont="1" applyFill="1" applyBorder="1" applyAlignment="1">
      <alignment horizontal="center" vertical="center" wrapText="1"/>
      <protection/>
    </xf>
    <xf numFmtId="44" fontId="23" fillId="0" borderId="10" xfId="68" applyFont="1" applyBorder="1" applyAlignment="1">
      <alignment horizontal="center" vertical="center"/>
    </xf>
    <xf numFmtId="0" fontId="23" fillId="20" borderId="10" xfId="53" applyNumberFormat="1" applyFont="1" applyFill="1" applyBorder="1" applyAlignment="1">
      <alignment horizontal="center" vertical="center" wrapText="1"/>
      <protection/>
    </xf>
    <xf numFmtId="0" fontId="22" fillId="20" borderId="10" xfId="53" applyNumberFormat="1" applyFont="1" applyFill="1" applyBorder="1" applyAlignment="1">
      <alignment horizontal="center" vertical="center" wrapText="1"/>
      <protection/>
    </xf>
    <xf numFmtId="0" fontId="22" fillId="21" borderId="11" xfId="55" applyFont="1" applyFill="1" applyBorder="1" applyAlignment="1">
      <alignment horizontal="left" vertical="center"/>
      <protection/>
    </xf>
    <xf numFmtId="49" fontId="23" fillId="21" borderId="12" xfId="68" applyNumberFormat="1" applyFont="1" applyFill="1" applyBorder="1" applyAlignment="1">
      <alignment horizontal="center" vertical="center"/>
    </xf>
    <xf numFmtId="0" fontId="23" fillId="21" borderId="12" xfId="55" applyFont="1" applyFill="1" applyBorder="1" applyAlignment="1">
      <alignment horizontal="center" vertical="center"/>
      <protection/>
    </xf>
    <xf numFmtId="0" fontId="23" fillId="21" borderId="12" xfId="55" applyFont="1" applyFill="1" applyBorder="1" applyAlignment="1">
      <alignment vertical="center" wrapText="1"/>
      <protection/>
    </xf>
    <xf numFmtId="0" fontId="23" fillId="21" borderId="13" xfId="55" applyFont="1" applyFill="1" applyBorder="1" applyAlignment="1">
      <alignment vertical="center" wrapText="1"/>
      <protection/>
    </xf>
    <xf numFmtId="0" fontId="23" fillId="21" borderId="10" xfId="55" applyFont="1" applyFill="1" applyBorder="1" applyAlignment="1">
      <alignment horizontal="center" vertical="center"/>
      <protection/>
    </xf>
    <xf numFmtId="49" fontId="23" fillId="21" borderId="10" xfId="55" applyNumberFormat="1" applyFont="1" applyFill="1" applyBorder="1" applyAlignment="1">
      <alignment horizontal="center" vertical="center"/>
      <protection/>
    </xf>
    <xf numFmtId="0" fontId="23" fillId="24" borderId="10" xfId="55" applyFont="1" applyFill="1" applyBorder="1" applyAlignment="1">
      <alignment horizontal="center" vertical="center" wrapText="1"/>
      <protection/>
    </xf>
    <xf numFmtId="44" fontId="23" fillId="24" borderId="10" xfId="68" applyFont="1" applyFill="1" applyBorder="1" applyAlignment="1">
      <alignment horizontal="center" vertical="center" wrapText="1"/>
    </xf>
    <xf numFmtId="0" fontId="23" fillId="0" borderId="10" xfId="55" applyFont="1" applyBorder="1" applyAlignment="1">
      <alignment vertical="center" wrapText="1"/>
      <protection/>
    </xf>
    <xf numFmtId="0" fontId="25" fillId="20" borderId="14" xfId="57" applyNumberFormat="1" applyFont="1" applyFill="1" applyBorder="1" applyAlignment="1">
      <alignment horizontal="center" vertical="center" wrapText="1"/>
      <protection/>
    </xf>
    <xf numFmtId="44" fontId="25" fillId="20" borderId="14" xfId="57" applyNumberFormat="1" applyFont="1" applyFill="1" applyBorder="1" applyAlignment="1">
      <alignment horizontal="center" vertical="center" wrapText="1"/>
      <protection/>
    </xf>
    <xf numFmtId="44" fontId="26" fillId="0" borderId="0" xfId="68" applyFont="1" applyAlignment="1">
      <alignment horizontal="right"/>
    </xf>
    <xf numFmtId="0" fontId="26" fillId="0" borderId="0" xfId="0" applyFont="1" applyAlignment="1">
      <alignment/>
    </xf>
    <xf numFmtId="44" fontId="24" fillId="0" borderId="15" xfId="68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 wrapText="1"/>
    </xf>
    <xf numFmtId="44" fontId="24" fillId="24" borderId="10" xfId="68" applyFont="1" applyFill="1" applyBorder="1" applyAlignment="1">
      <alignment vertical="center" wrapText="1"/>
    </xf>
    <xf numFmtId="0" fontId="24" fillId="24" borderId="10" xfId="54" applyFont="1" applyFill="1" applyBorder="1" applyAlignment="1">
      <alignment horizontal="center" vertical="center" wrapText="1"/>
      <protection/>
    </xf>
    <xf numFmtId="0" fontId="24" fillId="0" borderId="10" xfId="54" applyNumberFormat="1" applyFont="1" applyBorder="1" applyAlignment="1">
      <alignment horizontal="center" vertical="center" wrapText="1"/>
      <protection/>
    </xf>
    <xf numFmtId="44" fontId="24" fillId="0" borderId="10" xfId="68" applyFont="1" applyBorder="1" applyAlignment="1">
      <alignment horizontal="center" vertical="center"/>
    </xf>
    <xf numFmtId="0" fontId="24" fillId="0" borderId="10" xfId="59" applyFont="1" applyFill="1" applyBorder="1" applyAlignment="1">
      <alignment vertical="center" wrapText="1"/>
      <protection/>
    </xf>
    <xf numFmtId="0" fontId="24" fillId="0" borderId="10" xfId="59" applyFont="1" applyFill="1" applyBorder="1" applyAlignment="1">
      <alignment horizontal="center" vertical="center" wrapText="1"/>
      <protection/>
    </xf>
    <xf numFmtId="164" fontId="24" fillId="0" borderId="10" xfId="59" applyNumberFormat="1" applyFont="1" applyFill="1" applyBorder="1" applyAlignment="1">
      <alignment horizontal="right" vertical="center" wrapText="1"/>
      <protection/>
    </xf>
    <xf numFmtId="0" fontId="24" fillId="0" borderId="10" xfId="59" applyFont="1" applyBorder="1" applyAlignment="1">
      <alignment horizontal="center" vertical="center" wrapText="1"/>
      <protection/>
    </xf>
    <xf numFmtId="0" fontId="24" fillId="0" borderId="10" xfId="59" applyFont="1" applyBorder="1" applyAlignment="1">
      <alignment horizontal="center" vertical="center"/>
      <protection/>
    </xf>
    <xf numFmtId="2" fontId="25" fillId="0" borderId="10" xfId="59" applyNumberFormat="1" applyFont="1" applyBorder="1" applyAlignment="1">
      <alignment horizontal="right" vertical="center" wrapText="1"/>
      <protection/>
    </xf>
    <xf numFmtId="44" fontId="24" fillId="0" borderId="10" xfId="59" applyNumberFormat="1" applyFont="1" applyFill="1" applyBorder="1" applyAlignment="1">
      <alignment horizontal="left" vertical="center"/>
      <protection/>
    </xf>
    <xf numFmtId="0" fontId="24" fillId="0" borderId="0" xfId="0" applyFont="1" applyAlignment="1">
      <alignment vertical="center"/>
    </xf>
    <xf numFmtId="0" fontId="24" fillId="0" borderId="10" xfId="59" applyFont="1" applyBorder="1" applyAlignment="1">
      <alignment vertical="center" wrapText="1"/>
      <protection/>
    </xf>
    <xf numFmtId="44" fontId="25" fillId="0" borderId="10" xfId="59" applyNumberFormat="1" applyFont="1" applyBorder="1" applyAlignment="1">
      <alignment vertical="center" wrapText="1"/>
      <protection/>
    </xf>
    <xf numFmtId="44" fontId="24" fillId="0" borderId="10" xfId="59" applyNumberFormat="1" applyFont="1" applyFill="1" applyBorder="1" applyAlignment="1">
      <alignment vertical="center" wrapText="1"/>
      <protection/>
    </xf>
    <xf numFmtId="3" fontId="24" fillId="0" borderId="10" xfId="59" applyNumberFormat="1" applyFont="1" applyBorder="1" applyAlignment="1" quotePrefix="1">
      <alignment horizontal="center" vertical="center" wrapText="1"/>
      <protection/>
    </xf>
    <xf numFmtId="44" fontId="24" fillId="0" borderId="10" xfId="70" applyFont="1" applyFill="1" applyBorder="1" applyAlignment="1">
      <alignment vertical="center" wrapText="1"/>
    </xf>
    <xf numFmtId="0" fontId="24" fillId="0" borderId="10" xfId="59" applyFont="1" applyBorder="1" applyAlignment="1" quotePrefix="1">
      <alignment horizontal="center" vertical="center" wrapText="1"/>
      <protection/>
    </xf>
    <xf numFmtId="44" fontId="25" fillId="0" borderId="10" xfId="59" applyNumberFormat="1" applyFont="1" applyBorder="1" applyAlignment="1">
      <alignment horizontal="left" vertical="center"/>
      <protection/>
    </xf>
    <xf numFmtId="164" fontId="25" fillId="0" borderId="10" xfId="59" applyNumberFormat="1" applyFont="1" applyBorder="1" applyAlignment="1">
      <alignment vertical="center" wrapText="1"/>
      <protection/>
    </xf>
    <xf numFmtId="164" fontId="24" fillId="0" borderId="10" xfId="59" applyNumberFormat="1" applyFont="1" applyFill="1" applyBorder="1" applyAlignment="1">
      <alignment vertical="center" wrapText="1"/>
      <protection/>
    </xf>
    <xf numFmtId="0" fontId="25" fillId="0" borderId="10" xfId="59" applyFont="1" applyBorder="1" applyAlignment="1">
      <alignment horizontal="right" vertical="center" wrapText="1"/>
      <protection/>
    </xf>
    <xf numFmtId="44" fontId="25" fillId="0" borderId="10" xfId="59" applyNumberFormat="1" applyFont="1" applyBorder="1" applyAlignment="1">
      <alignment horizontal="right" vertical="center"/>
      <protection/>
    </xf>
    <xf numFmtId="164" fontId="23" fillId="0" borderId="10" xfId="52" applyNumberFormat="1" applyFont="1" applyFill="1" applyBorder="1" applyAlignment="1">
      <alignment vertical="center" wrapText="1"/>
      <protection/>
    </xf>
    <xf numFmtId="164" fontId="23" fillId="0" borderId="10" xfId="52" applyNumberFormat="1" applyFont="1" applyFill="1" applyBorder="1">
      <alignment/>
      <protection/>
    </xf>
    <xf numFmtId="164" fontId="23" fillId="0" borderId="10" xfId="52" applyNumberFormat="1" applyFont="1" applyFill="1" applyBorder="1" applyAlignment="1">
      <alignment horizontal="center" vertical="center"/>
      <protection/>
    </xf>
    <xf numFmtId="164" fontId="23" fillId="24" borderId="10" xfId="52" applyNumberFormat="1" applyFont="1" applyFill="1" applyBorder="1" applyAlignment="1">
      <alignment horizontal="center" vertical="center"/>
      <protection/>
    </xf>
    <xf numFmtId="164" fontId="23" fillId="24" borderId="10" xfId="52" applyNumberFormat="1" applyFont="1" applyFill="1" applyBorder="1" applyAlignment="1">
      <alignment vertical="center" wrapText="1"/>
      <protection/>
    </xf>
    <xf numFmtId="164" fontId="22" fillId="24" borderId="10" xfId="52" applyNumberFormat="1" applyFont="1" applyFill="1" applyBorder="1" applyAlignment="1">
      <alignment horizontal="right" vertical="center" wrapText="1"/>
      <protection/>
    </xf>
    <xf numFmtId="164" fontId="22" fillId="0" borderId="10" xfId="52" applyNumberFormat="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64" fontId="24" fillId="0" borderId="10" xfId="59" applyNumberFormat="1" applyFont="1" applyBorder="1" applyAlignment="1">
      <alignment vertical="center" wrapText="1"/>
      <protection/>
    </xf>
    <xf numFmtId="0" fontId="25" fillId="20" borderId="10" xfId="56" applyFont="1" applyFill="1" applyBorder="1" applyAlignment="1">
      <alignment horizontal="left" vertical="center"/>
      <protection/>
    </xf>
    <xf numFmtId="0" fontId="24" fillId="0" borderId="10" xfId="57" applyFont="1" applyFill="1" applyBorder="1" applyAlignment="1">
      <alignment horizontal="center" vertical="center"/>
      <protection/>
    </xf>
    <xf numFmtId="44" fontId="24" fillId="0" borderId="10" xfId="57" applyNumberFormat="1" applyFont="1" applyFill="1" applyBorder="1" applyAlignment="1">
      <alignment horizontal="center" vertical="center" wrapText="1"/>
      <protection/>
    </xf>
    <xf numFmtId="44" fontId="24" fillId="0" borderId="10" xfId="57" applyNumberFormat="1" applyFont="1" applyFill="1" applyBorder="1" applyAlignment="1">
      <alignment horizontal="right" vertical="center" indent="1"/>
      <protection/>
    </xf>
    <xf numFmtId="44" fontId="24" fillId="24" borderId="10" xfId="58" applyNumberFormat="1" applyFont="1" applyFill="1" applyBorder="1" applyAlignment="1">
      <alignment horizontal="center" vertical="center" wrapText="1"/>
      <protection/>
    </xf>
    <xf numFmtId="44" fontId="24" fillId="24" borderId="10" xfId="57" applyNumberFormat="1" applyFont="1" applyFill="1" applyBorder="1" applyAlignment="1">
      <alignment horizontal="center" vertical="center"/>
      <protection/>
    </xf>
    <xf numFmtId="0" fontId="24" fillId="0" borderId="10" xfId="57" applyFont="1" applyFill="1" applyBorder="1" applyAlignment="1">
      <alignment horizontal="center"/>
      <protection/>
    </xf>
    <xf numFmtId="44" fontId="24" fillId="0" borderId="10" xfId="57" applyNumberFormat="1" applyFont="1" applyBorder="1" applyAlignment="1">
      <alignment horizontal="center" vertical="center"/>
      <protection/>
    </xf>
    <xf numFmtId="44" fontId="24" fillId="0" borderId="10" xfId="57" applyNumberFormat="1" applyFont="1" applyBorder="1" applyAlignment="1">
      <alignment horizontal="center"/>
      <protection/>
    </xf>
    <xf numFmtId="44" fontId="24" fillId="0" borderId="10" xfId="57" applyNumberFormat="1" applyFont="1" applyFill="1" applyBorder="1" applyAlignment="1">
      <alignment horizontal="center" vertical="center"/>
      <protection/>
    </xf>
    <xf numFmtId="44" fontId="24" fillId="0" borderId="10" xfId="58" applyNumberFormat="1" applyFont="1" applyFill="1" applyBorder="1" applyAlignment="1">
      <alignment horizontal="center" vertical="center"/>
      <protection/>
    </xf>
    <xf numFmtId="0" fontId="23" fillId="24" borderId="16" xfId="53" applyFont="1" applyFill="1" applyBorder="1" applyAlignment="1">
      <alignment vertical="center" wrapText="1"/>
      <protection/>
    </xf>
    <xf numFmtId="44" fontId="27" fillId="24" borderId="17" xfId="68" applyFont="1" applyFill="1" applyBorder="1" applyAlignment="1">
      <alignment vertical="center" wrapText="1"/>
    </xf>
    <xf numFmtId="44" fontId="27" fillId="24" borderId="17" xfId="68" applyFont="1" applyFill="1" applyBorder="1" applyAlignment="1">
      <alignment/>
    </xf>
    <xf numFmtId="44" fontId="28" fillId="24" borderId="17" xfId="68" applyFont="1" applyFill="1" applyBorder="1" applyAlignment="1">
      <alignment vertical="center" wrapText="1"/>
    </xf>
    <xf numFmtId="0" fontId="23" fillId="24" borderId="16" xfId="53" applyFont="1" applyFill="1" applyBorder="1" applyAlignment="1">
      <alignment horizontal="left" vertical="center"/>
      <protection/>
    </xf>
    <xf numFmtId="0" fontId="22" fillId="20" borderId="16" xfId="53" applyFont="1" applyFill="1" applyBorder="1" applyAlignment="1">
      <alignment horizontal="left"/>
      <protection/>
    </xf>
    <xf numFmtId="44" fontId="27" fillId="0" borderId="17" xfId="68" applyFont="1" applyBorder="1" applyAlignment="1">
      <alignment/>
    </xf>
    <xf numFmtId="0" fontId="23" fillId="0" borderId="16" xfId="53" applyFont="1" applyFill="1" applyBorder="1" applyAlignment="1">
      <alignment horizontal="left" vertical="center"/>
      <protection/>
    </xf>
    <xf numFmtId="44" fontId="28" fillId="0" borderId="17" xfId="68" applyFont="1" applyBorder="1" applyAlignment="1">
      <alignment horizontal="center" vertical="center"/>
    </xf>
    <xf numFmtId="0" fontId="22" fillId="20" borderId="16" xfId="53" applyFont="1" applyFill="1" applyBorder="1" applyAlignment="1">
      <alignment horizontal="left" vertical="center"/>
      <protection/>
    </xf>
    <xf numFmtId="44" fontId="27" fillId="0" borderId="17" xfId="68" applyFont="1" applyBorder="1" applyAlignment="1">
      <alignment horizontal="right"/>
    </xf>
    <xf numFmtId="0" fontId="23" fillId="0" borderId="18" xfId="53" applyFont="1" applyFill="1" applyBorder="1" applyAlignment="1">
      <alignment horizontal="left" vertical="center"/>
      <protection/>
    </xf>
    <xf numFmtId="0" fontId="22" fillId="24" borderId="19" xfId="53" applyFont="1" applyFill="1" applyBorder="1" applyAlignment="1">
      <alignment horizontal="right" vertical="center" wrapText="1"/>
      <protection/>
    </xf>
    <xf numFmtId="44" fontId="28" fillId="0" borderId="20" xfId="68" applyFont="1" applyBorder="1" applyAlignment="1">
      <alignment horizontal="center" vertical="center"/>
    </xf>
    <xf numFmtId="0" fontId="24" fillId="24" borderId="16" xfId="54" applyFont="1" applyFill="1" applyBorder="1" applyAlignment="1">
      <alignment vertical="center" wrapText="1"/>
      <protection/>
    </xf>
    <xf numFmtId="0" fontId="25" fillId="20" borderId="16" xfId="54" applyFont="1" applyFill="1" applyBorder="1" applyAlignment="1">
      <alignment horizontal="left" vertical="center"/>
      <protection/>
    </xf>
    <xf numFmtId="0" fontId="24" fillId="0" borderId="16" xfId="54" applyFont="1" applyFill="1" applyBorder="1" applyAlignment="1">
      <alignment horizontal="left" vertical="center"/>
      <protection/>
    </xf>
    <xf numFmtId="44" fontId="24" fillId="0" borderId="17" xfId="59" applyNumberFormat="1" applyFont="1" applyFill="1" applyBorder="1" applyAlignment="1">
      <alignment horizontal="left" vertical="center"/>
      <protection/>
    </xf>
    <xf numFmtId="0" fontId="24" fillId="0" borderId="16" xfId="59" applyFont="1" applyFill="1" applyBorder="1" applyAlignment="1">
      <alignment vertical="center" wrapText="1"/>
      <protection/>
    </xf>
    <xf numFmtId="0" fontId="24" fillId="0" borderId="16" xfId="59" applyFont="1" applyBorder="1" applyAlignment="1">
      <alignment vertical="center" wrapText="1"/>
      <protection/>
    </xf>
    <xf numFmtId="44" fontId="24" fillId="0" borderId="17" xfId="59" applyNumberFormat="1" applyFont="1" applyBorder="1" applyAlignment="1">
      <alignment horizontal="left" vertical="center"/>
      <protection/>
    </xf>
    <xf numFmtId="0" fontId="24" fillId="0" borderId="16" xfId="59" applyFont="1" applyBorder="1" applyAlignment="1">
      <alignment horizontal="center" vertical="center"/>
      <protection/>
    </xf>
    <xf numFmtId="164" fontId="25" fillId="0" borderId="17" xfId="59" applyNumberFormat="1" applyFont="1" applyBorder="1" applyAlignment="1">
      <alignment vertical="center" wrapText="1"/>
      <protection/>
    </xf>
    <xf numFmtId="0" fontId="24" fillId="0" borderId="18" xfId="59" applyFont="1" applyBorder="1" applyAlignment="1">
      <alignment horizontal="center" vertical="center" wrapText="1"/>
      <protection/>
    </xf>
    <xf numFmtId="2" fontId="25" fillId="0" borderId="19" xfId="59" applyNumberFormat="1" applyFont="1" applyBorder="1" applyAlignment="1">
      <alignment horizontal="right" vertical="center" wrapText="1"/>
      <protection/>
    </xf>
    <xf numFmtId="164" fontId="25" fillId="0" borderId="20" xfId="59" applyNumberFormat="1" applyFont="1" applyBorder="1" applyAlignment="1">
      <alignment horizontal="right" vertical="center"/>
      <protection/>
    </xf>
    <xf numFmtId="0" fontId="25" fillId="20" borderId="21" xfId="57" applyFont="1" applyFill="1" applyBorder="1" applyAlignment="1">
      <alignment horizontal="center" vertical="center"/>
      <protection/>
    </xf>
    <xf numFmtId="44" fontId="25" fillId="20" borderId="17" xfId="57" applyNumberFormat="1" applyFont="1" applyFill="1" applyBorder="1" applyAlignment="1">
      <alignment horizontal="center" vertical="center" wrapText="1"/>
      <protection/>
    </xf>
    <xf numFmtId="0" fontId="24" fillId="0" borderId="16" xfId="57" applyFont="1" applyFill="1" applyBorder="1" applyAlignment="1">
      <alignment horizontal="left" vertical="center" wrapText="1"/>
      <protection/>
    </xf>
    <xf numFmtId="44" fontId="24" fillId="24" borderId="17" xfId="42" applyNumberFormat="1" applyFont="1" applyFill="1" applyBorder="1" applyAlignment="1">
      <alignment horizontal="right" vertical="center" wrapText="1"/>
    </xf>
    <xf numFmtId="0" fontId="24" fillId="24" borderId="16" xfId="57" applyFont="1" applyFill="1" applyBorder="1" applyAlignment="1">
      <alignment horizontal="left" vertical="center"/>
      <protection/>
    </xf>
    <xf numFmtId="44" fontId="24" fillId="24" borderId="17" xfId="58" applyNumberFormat="1" applyFont="1" applyFill="1" applyBorder="1" applyAlignment="1">
      <alignment horizontal="right" vertical="center" wrapText="1"/>
      <protection/>
    </xf>
    <xf numFmtId="0" fontId="24" fillId="0" borderId="16" xfId="57" applyFont="1" applyFill="1" applyBorder="1" applyAlignment="1">
      <alignment horizontal="left" vertical="center"/>
      <protection/>
    </xf>
    <xf numFmtId="44" fontId="24" fillId="24" borderId="17" xfId="57" applyNumberFormat="1" applyFont="1" applyFill="1" applyBorder="1" applyAlignment="1">
      <alignment horizontal="right" vertical="center" wrapText="1"/>
      <protection/>
    </xf>
    <xf numFmtId="0" fontId="24" fillId="0" borderId="22" xfId="57" applyFont="1" applyFill="1" applyBorder="1" applyAlignment="1">
      <alignment horizontal="left" vertical="center"/>
      <protection/>
    </xf>
    <xf numFmtId="0" fontId="25" fillId="20" borderId="18" xfId="57" applyFont="1" applyFill="1" applyBorder="1" applyAlignment="1">
      <alignment horizontal="right" vertical="center" wrapText="1"/>
      <protection/>
    </xf>
    <xf numFmtId="0" fontId="25" fillId="20" borderId="19" xfId="57" applyNumberFormat="1" applyFont="1" applyFill="1" applyBorder="1" applyAlignment="1">
      <alignment horizontal="center" vertical="center" wrapText="1"/>
      <protection/>
    </xf>
    <xf numFmtId="44" fontId="25" fillId="20" borderId="19" xfId="57" applyNumberFormat="1" applyFont="1" applyFill="1" applyBorder="1" applyAlignment="1">
      <alignment horizontal="center" vertical="center" wrapText="1"/>
      <protection/>
    </xf>
    <xf numFmtId="44" fontId="25" fillId="20" borderId="20" xfId="57" applyNumberFormat="1" applyFont="1" applyFill="1" applyBorder="1" applyAlignment="1">
      <alignment horizontal="center" vertical="center" wrapText="1"/>
      <protection/>
    </xf>
    <xf numFmtId="44" fontId="0" fillId="0" borderId="0" xfId="0" applyNumberFormat="1" applyAlignment="1">
      <alignment/>
    </xf>
    <xf numFmtId="0" fontId="0" fillId="25" borderId="10" xfId="0" applyFont="1" applyFill="1" applyBorder="1" applyAlignment="1">
      <alignment/>
    </xf>
    <xf numFmtId="44" fontId="22" fillId="26" borderId="10" xfId="7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4" fontId="25" fillId="0" borderId="0" xfId="0" applyNumberFormat="1" applyFont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44" fontId="25" fillId="0" borderId="10" xfId="59" applyNumberFormat="1" applyFont="1" applyFill="1" applyBorder="1" applyAlignment="1">
      <alignment horizontal="left" vertical="center"/>
      <protection/>
    </xf>
    <xf numFmtId="0" fontId="23" fillId="24" borderId="10" xfId="55" applyFont="1" applyFill="1" applyBorder="1" applyAlignment="1">
      <alignment vertical="center" wrapText="1"/>
      <protection/>
    </xf>
    <xf numFmtId="1" fontId="23" fillId="24" borderId="10" xfId="55" applyNumberFormat="1" applyFont="1" applyFill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164" fontId="23" fillId="24" borderId="10" xfId="52" applyNumberFormat="1" applyFont="1" applyFill="1" applyBorder="1" applyAlignment="1">
      <alignment horizontal="center" vertical="center" wrapText="1"/>
      <protection/>
    </xf>
    <xf numFmtId="44" fontId="30" fillId="0" borderId="10" xfId="0" applyNumberFormat="1" applyFont="1" applyBorder="1" applyAlignment="1">
      <alignment/>
    </xf>
    <xf numFmtId="44" fontId="25" fillId="0" borderId="10" xfId="0" applyNumberFormat="1" applyFont="1" applyBorder="1" applyAlignment="1">
      <alignment vertical="center"/>
    </xf>
    <xf numFmtId="0" fontId="25" fillId="0" borderId="10" xfId="59" applyFont="1" applyFill="1" applyBorder="1" applyAlignment="1">
      <alignment horizontal="center" vertical="center" wrapText="1"/>
      <protection/>
    </xf>
    <xf numFmtId="164" fontId="25" fillId="0" borderId="10" xfId="59" applyNumberFormat="1" applyFont="1" applyFill="1" applyBorder="1" applyAlignment="1">
      <alignment vertical="center" wrapText="1"/>
      <protection/>
    </xf>
    <xf numFmtId="44" fontId="30" fillId="0" borderId="19" xfId="0" applyNumberFormat="1" applyFont="1" applyBorder="1" applyAlignment="1">
      <alignment/>
    </xf>
    <xf numFmtId="164" fontId="25" fillId="0" borderId="19" xfId="0" applyNumberFormat="1" applyFont="1" applyBorder="1" applyAlignment="1">
      <alignment vertical="center"/>
    </xf>
    <xf numFmtId="0" fontId="24" fillId="0" borderId="10" xfId="59" applyFont="1" applyBorder="1" applyAlignment="1">
      <alignment horizontal="left" vertical="center"/>
      <protection/>
    </xf>
    <xf numFmtId="164" fontId="25" fillId="0" borderId="10" xfId="59" applyNumberFormat="1" applyFont="1" applyBorder="1" applyAlignment="1">
      <alignment horizontal="right" vertical="center" wrapText="1"/>
      <protection/>
    </xf>
    <xf numFmtId="0" fontId="25" fillId="0" borderId="10" xfId="59" applyFont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/>
    </xf>
    <xf numFmtId="0" fontId="24" fillId="0" borderId="10" xfId="57" applyFont="1" applyFill="1" applyBorder="1" applyAlignment="1">
      <alignment horizontal="center" vertical="center" wrapText="1"/>
      <protection/>
    </xf>
    <xf numFmtId="2" fontId="23" fillId="24" borderId="10" xfId="55" applyNumberFormat="1" applyFont="1" applyFill="1" applyBorder="1" applyAlignment="1">
      <alignment horizontal="center" vertical="center" wrapText="1"/>
      <protection/>
    </xf>
    <xf numFmtId="3" fontId="23" fillId="24" borderId="10" xfId="55" applyNumberFormat="1" applyFont="1" applyFill="1" applyBorder="1" applyAlignment="1">
      <alignment horizontal="center" vertical="center" wrapText="1"/>
      <protection/>
    </xf>
    <xf numFmtId="44" fontId="23" fillId="20" borderId="10" xfId="68" applyFont="1" applyFill="1" applyBorder="1" applyAlignment="1">
      <alignment vertical="center" wrapText="1"/>
    </xf>
    <xf numFmtId="164" fontId="30" fillId="0" borderId="10" xfId="0" applyNumberFormat="1" applyFont="1" applyBorder="1" applyAlignment="1">
      <alignment/>
    </xf>
    <xf numFmtId="164" fontId="22" fillId="24" borderId="10" xfId="52" applyNumberFormat="1" applyFont="1" applyFill="1" applyBorder="1" applyAlignment="1">
      <alignment horizontal="right" vertical="center"/>
      <protection/>
    </xf>
    <xf numFmtId="0" fontId="23" fillId="21" borderId="10" xfId="55" applyFont="1" applyFill="1" applyBorder="1" applyAlignment="1">
      <alignment horizontal="center" vertical="center" wrapText="1"/>
      <protection/>
    </xf>
    <xf numFmtId="0" fontId="23" fillId="21" borderId="10" xfId="55" applyFont="1" applyFill="1" applyBorder="1" applyAlignment="1">
      <alignment vertical="center" wrapText="1"/>
      <protection/>
    </xf>
    <xf numFmtId="0" fontId="23" fillId="20" borderId="10" xfId="55" applyFont="1" applyFill="1" applyBorder="1" applyAlignment="1">
      <alignment vertical="center" wrapText="1"/>
      <protection/>
    </xf>
    <xf numFmtId="0" fontId="22" fillId="20" borderId="10" xfId="55" applyFont="1" applyFill="1" applyBorder="1" applyAlignment="1">
      <alignment horizontal="left" vertical="center"/>
      <protection/>
    </xf>
    <xf numFmtId="0" fontId="22" fillId="20" borderId="10" xfId="55" applyFont="1" applyFill="1" applyBorder="1" applyAlignment="1">
      <alignment horizontal="center" vertical="center" wrapText="1"/>
      <protection/>
    </xf>
    <xf numFmtId="0" fontId="23" fillId="20" borderId="10" xfId="55" applyFont="1" applyFill="1" applyBorder="1" applyAlignment="1">
      <alignment horizontal="center" vertical="center" wrapText="1"/>
      <protection/>
    </xf>
    <xf numFmtId="0" fontId="25" fillId="21" borderId="10" xfId="59" applyFont="1" applyFill="1" applyBorder="1" applyAlignment="1">
      <alignment horizontal="center" vertical="center"/>
      <protection/>
    </xf>
    <xf numFmtId="0" fontId="25" fillId="21" borderId="10" xfId="59" applyNumberFormat="1" applyFont="1" applyFill="1" applyBorder="1" applyAlignment="1">
      <alignment horizontal="center" vertical="center" wrapText="1"/>
      <protection/>
    </xf>
    <xf numFmtId="44" fontId="25" fillId="21" borderId="10" xfId="70" applyNumberFormat="1" applyFont="1" applyFill="1" applyBorder="1" applyAlignment="1">
      <alignment horizontal="center" vertical="center" wrapText="1"/>
    </xf>
    <xf numFmtId="44" fontId="25" fillId="21" borderId="10" xfId="59" applyNumberFormat="1" applyFont="1" applyFill="1" applyBorder="1" applyAlignment="1">
      <alignment horizontal="center" vertical="center" wrapText="1"/>
      <protection/>
    </xf>
    <xf numFmtId="0" fontId="25" fillId="20" borderId="10" xfId="59" applyFont="1" applyFill="1" applyBorder="1" applyAlignment="1">
      <alignment horizontal="left" vertical="center"/>
      <protection/>
    </xf>
    <xf numFmtId="0" fontId="24" fillId="20" borderId="10" xfId="59" applyNumberFormat="1" applyFont="1" applyFill="1" applyBorder="1" applyAlignment="1">
      <alignment horizontal="center" vertical="center" wrapText="1"/>
      <protection/>
    </xf>
    <xf numFmtId="44" fontId="24" fillId="20" borderId="10" xfId="70" applyNumberFormat="1" applyFont="1" applyFill="1" applyBorder="1" applyAlignment="1">
      <alignment horizontal="center" vertical="center"/>
    </xf>
    <xf numFmtId="44" fontId="24" fillId="20" borderId="10" xfId="59" applyNumberFormat="1" applyFont="1" applyFill="1" applyBorder="1" applyAlignment="1">
      <alignment horizontal="center" vertical="center" wrapText="1"/>
      <protection/>
    </xf>
    <xf numFmtId="164" fontId="25" fillId="0" borderId="10" xfId="0" applyNumberFormat="1" applyFont="1" applyBorder="1" applyAlignment="1">
      <alignment vertical="center"/>
    </xf>
    <xf numFmtId="0" fontId="24" fillId="20" borderId="10" xfId="59" applyFont="1" applyFill="1" applyBorder="1" applyAlignment="1">
      <alignment horizontal="center" vertical="center" wrapText="1"/>
      <protection/>
    </xf>
    <xf numFmtId="44" fontId="24" fillId="20" borderId="10" xfId="59" applyNumberFormat="1" applyFont="1" applyFill="1" applyBorder="1" applyAlignment="1">
      <alignment horizontal="right" vertical="center" wrapText="1"/>
      <protection/>
    </xf>
    <xf numFmtId="44" fontId="24" fillId="20" borderId="10" xfId="59" applyNumberFormat="1" applyFont="1" applyFill="1" applyBorder="1" applyAlignment="1">
      <alignment vertical="center" wrapText="1"/>
      <protection/>
    </xf>
    <xf numFmtId="0" fontId="24" fillId="20" borderId="10" xfId="59" applyFont="1" applyFill="1" applyBorder="1" applyAlignment="1">
      <alignment horizontal="center" vertical="center"/>
      <protection/>
    </xf>
    <xf numFmtId="44" fontId="25" fillId="20" borderId="10" xfId="59" applyNumberFormat="1" applyFont="1" applyFill="1" applyBorder="1" applyAlignment="1">
      <alignment horizontal="left" vertical="center"/>
      <protection/>
    </xf>
    <xf numFmtId="44" fontId="24" fillId="0" borderId="10" xfId="59" applyNumberFormat="1" applyFont="1" applyBorder="1" applyAlignment="1">
      <alignment horizontal="left" vertical="center"/>
      <protection/>
    </xf>
    <xf numFmtId="44" fontId="24" fillId="0" borderId="10" xfId="59" applyNumberFormat="1" applyFont="1" applyBorder="1" applyAlignment="1">
      <alignment horizontal="right" vertical="center"/>
      <protection/>
    </xf>
    <xf numFmtId="0" fontId="25" fillId="21" borderId="16" xfId="59" applyFont="1" applyFill="1" applyBorder="1" applyAlignment="1">
      <alignment horizontal="center" vertical="center"/>
      <protection/>
    </xf>
    <xf numFmtId="44" fontId="25" fillId="21" borderId="17" xfId="59" applyNumberFormat="1" applyFont="1" applyFill="1" applyBorder="1" applyAlignment="1">
      <alignment horizontal="center" vertical="center" wrapText="1"/>
      <protection/>
    </xf>
    <xf numFmtId="0" fontId="25" fillId="20" borderId="16" xfId="59" applyFont="1" applyFill="1" applyBorder="1" applyAlignment="1">
      <alignment horizontal="left" vertical="center"/>
      <protection/>
    </xf>
    <xf numFmtId="44" fontId="24" fillId="20" borderId="17" xfId="59" applyNumberFormat="1" applyFont="1" applyFill="1" applyBorder="1" applyAlignment="1">
      <alignment horizontal="center" vertical="center" wrapText="1"/>
      <protection/>
    </xf>
    <xf numFmtId="44" fontId="24" fillId="0" borderId="17" xfId="59" applyNumberFormat="1" applyFont="1" applyFill="1" applyBorder="1" applyAlignment="1">
      <alignment vertical="center" wrapText="1"/>
      <protection/>
    </xf>
    <xf numFmtId="44" fontId="25" fillId="0" borderId="17" xfId="59" applyNumberFormat="1" applyFont="1" applyBorder="1" applyAlignment="1">
      <alignment vertical="center" wrapText="1"/>
      <protection/>
    </xf>
    <xf numFmtId="44" fontId="24" fillId="20" borderId="17" xfId="59" applyNumberFormat="1" applyFont="1" applyFill="1" applyBorder="1" applyAlignment="1">
      <alignment vertical="center" wrapText="1"/>
      <protection/>
    </xf>
    <xf numFmtId="44" fontId="25" fillId="0" borderId="17" xfId="59" applyNumberFormat="1" applyFont="1" applyBorder="1" applyAlignment="1">
      <alignment horizontal="left" vertical="center"/>
      <protection/>
    </xf>
    <xf numFmtId="44" fontId="24" fillId="20" borderId="17" xfId="59" applyNumberFormat="1" applyFont="1" applyFill="1" applyBorder="1" applyAlignment="1">
      <alignment horizontal="left" vertical="center"/>
      <protection/>
    </xf>
    <xf numFmtId="0" fontId="24" fillId="0" borderId="17" xfId="0" applyFont="1" applyBorder="1" applyAlignment="1">
      <alignment vertical="center"/>
    </xf>
    <xf numFmtId="0" fontId="22" fillId="21" borderId="10" xfId="68" applyNumberFormat="1" applyFont="1" applyFill="1" applyBorder="1" applyAlignment="1">
      <alignment horizontal="center" vertical="center" wrapText="1"/>
    </xf>
    <xf numFmtId="44" fontId="22" fillId="21" borderId="10" xfId="68" applyFont="1" applyFill="1" applyBorder="1" applyAlignment="1">
      <alignment horizontal="center" vertical="center"/>
    </xf>
    <xf numFmtId="0" fontId="22" fillId="21" borderId="10" xfId="53" applyNumberFormat="1" applyFont="1" applyFill="1" applyBorder="1" applyAlignment="1">
      <alignment horizontal="center" vertical="center" wrapText="1"/>
      <protection/>
    </xf>
    <xf numFmtId="44" fontId="22" fillId="21" borderId="10" xfId="68" applyFont="1" applyFill="1" applyBorder="1" applyAlignment="1">
      <alignment horizontal="center" vertical="center" wrapText="1"/>
    </xf>
    <xf numFmtId="0" fontId="22" fillId="20" borderId="10" xfId="53" applyFont="1" applyFill="1" applyBorder="1" applyAlignment="1">
      <alignment vertical="center"/>
      <protection/>
    </xf>
    <xf numFmtId="44" fontId="22" fillId="20" borderId="10" xfId="68" applyFont="1" applyFill="1" applyBorder="1" applyAlignment="1">
      <alignment horizontal="center" vertical="center"/>
    </xf>
    <xf numFmtId="44" fontId="23" fillId="20" borderId="10" xfId="68" applyFont="1" applyFill="1" applyBorder="1" applyAlignment="1">
      <alignment horizontal="center" vertical="center"/>
    </xf>
    <xf numFmtId="0" fontId="21" fillId="21" borderId="23" xfId="53" applyFont="1" applyFill="1" applyBorder="1" applyAlignment="1">
      <alignment horizontal="left" vertical="center"/>
      <protection/>
    </xf>
    <xf numFmtId="0" fontId="23" fillId="21" borderId="24" xfId="53" applyNumberFormat="1" applyFont="1" applyFill="1" applyBorder="1" applyAlignment="1">
      <alignment horizontal="center" vertical="center" wrapText="1"/>
      <protection/>
    </xf>
    <xf numFmtId="44" fontId="23" fillId="21" borderId="24" xfId="68" applyFont="1" applyFill="1" applyBorder="1" applyAlignment="1">
      <alignment horizontal="center" vertical="center"/>
    </xf>
    <xf numFmtId="0" fontId="23" fillId="21" borderId="25" xfId="53" applyFont="1" applyFill="1" applyBorder="1">
      <alignment/>
      <protection/>
    </xf>
    <xf numFmtId="44" fontId="22" fillId="21" borderId="16" xfId="68" applyNumberFormat="1" applyFont="1" applyFill="1" applyBorder="1" applyAlignment="1">
      <alignment horizontal="left" vertical="center"/>
    </xf>
    <xf numFmtId="0" fontId="23" fillId="21" borderId="17" xfId="53" applyFont="1" applyFill="1" applyBorder="1">
      <alignment/>
      <protection/>
    </xf>
    <xf numFmtId="0" fontId="22" fillId="21" borderId="16" xfId="53" applyFont="1" applyFill="1" applyBorder="1" applyAlignment="1">
      <alignment horizontal="center" vertical="center"/>
      <protection/>
    </xf>
    <xf numFmtId="0" fontId="22" fillId="21" borderId="17" xfId="53" applyFont="1" applyFill="1" applyBorder="1" applyAlignment="1">
      <alignment horizontal="center" wrapText="1"/>
      <protection/>
    </xf>
    <xf numFmtId="0" fontId="22" fillId="20" borderId="16" xfId="53" applyFont="1" applyFill="1" applyBorder="1" applyAlignment="1">
      <alignment vertical="center"/>
      <protection/>
    </xf>
    <xf numFmtId="0" fontId="23" fillId="20" borderId="17" xfId="53" applyFont="1" applyFill="1" applyBorder="1">
      <alignment/>
      <protection/>
    </xf>
    <xf numFmtId="44" fontId="27" fillId="20" borderId="17" xfId="68" applyFont="1" applyFill="1" applyBorder="1" applyAlignment="1">
      <alignment/>
    </xf>
    <xf numFmtId="44" fontId="27" fillId="20" borderId="17" xfId="68" applyFont="1" applyFill="1" applyBorder="1" applyAlignment="1">
      <alignment vertical="center" wrapText="1"/>
    </xf>
    <xf numFmtId="44" fontId="28" fillId="20" borderId="17" xfId="68" applyFont="1" applyFill="1" applyBorder="1" applyAlignment="1">
      <alignment/>
    </xf>
    <xf numFmtId="0" fontId="30" fillId="0" borderId="26" xfId="0" applyFont="1" applyBorder="1" applyAlignment="1">
      <alignment/>
    </xf>
    <xf numFmtId="44" fontId="30" fillId="0" borderId="27" xfId="0" applyNumberFormat="1" applyFont="1" applyBorder="1" applyAlignment="1">
      <alignment/>
    </xf>
    <xf numFmtId="0" fontId="21" fillId="27" borderId="10" xfId="52" applyFont="1" applyFill="1" applyBorder="1" applyAlignment="1">
      <alignment horizontal="left" vertical="center" wrapText="1"/>
      <protection/>
    </xf>
    <xf numFmtId="0" fontId="22" fillId="27" borderId="10" xfId="52" applyNumberFormat="1" applyFont="1" applyFill="1" applyBorder="1" applyAlignment="1">
      <alignment horizontal="center" vertical="center" wrapText="1"/>
      <protection/>
    </xf>
    <xf numFmtId="49" fontId="22" fillId="27" borderId="10" xfId="68" applyNumberFormat="1" applyFont="1" applyFill="1" applyBorder="1" applyAlignment="1">
      <alignment horizontal="center" vertical="center"/>
    </xf>
    <xf numFmtId="44" fontId="23" fillId="27" borderId="10" xfId="52" applyNumberFormat="1" applyFont="1" applyFill="1" applyBorder="1" applyAlignment="1">
      <alignment horizontal="center" vertical="center"/>
      <protection/>
    </xf>
    <xf numFmtId="164" fontId="23" fillId="27" borderId="10" xfId="52" applyNumberFormat="1" applyFont="1" applyFill="1" applyBorder="1" applyAlignment="1">
      <alignment horizontal="center" vertical="center"/>
      <protection/>
    </xf>
    <xf numFmtId="1" fontId="22" fillId="27" borderId="10" xfId="52" applyNumberFormat="1" applyFont="1" applyFill="1" applyBorder="1" applyAlignment="1">
      <alignment horizontal="left" vertical="center" wrapText="1"/>
      <protection/>
    </xf>
    <xf numFmtId="49" fontId="22" fillId="27" borderId="10" xfId="52" applyNumberFormat="1" applyFont="1" applyFill="1" applyBorder="1" applyAlignment="1">
      <alignment horizontal="center" vertical="center"/>
      <protection/>
    </xf>
    <xf numFmtId="0" fontId="22" fillId="26" borderId="10" xfId="52" applyFont="1" applyFill="1" applyBorder="1" applyAlignment="1">
      <alignment horizontal="center" vertical="center" wrapText="1"/>
      <protection/>
    </xf>
    <xf numFmtId="0" fontId="22" fillId="26" borderId="10" xfId="52" applyNumberFormat="1" applyFont="1" applyFill="1" applyBorder="1" applyAlignment="1">
      <alignment horizontal="center" vertical="center" wrapText="1"/>
      <protection/>
    </xf>
    <xf numFmtId="49" fontId="22" fillId="26" borderId="10" xfId="68" applyNumberFormat="1" applyFont="1" applyFill="1" applyBorder="1" applyAlignment="1">
      <alignment horizontal="center" vertical="center"/>
    </xf>
    <xf numFmtId="44" fontId="22" fillId="26" borderId="10" xfId="68" applyNumberFormat="1" applyFont="1" applyFill="1" applyBorder="1" applyAlignment="1">
      <alignment horizontal="center" vertical="center"/>
    </xf>
    <xf numFmtId="0" fontId="22" fillId="20" borderId="10" xfId="52" applyFont="1" applyFill="1" applyBorder="1" applyAlignment="1">
      <alignment horizontal="left" vertical="center" wrapText="1"/>
      <protection/>
    </xf>
    <xf numFmtId="0" fontId="22" fillId="20" borderId="10" xfId="52" applyNumberFormat="1" applyFont="1" applyFill="1" applyBorder="1" applyAlignment="1">
      <alignment horizontal="center" vertical="center" wrapText="1"/>
      <protection/>
    </xf>
    <xf numFmtId="49" fontId="22" fillId="20" borderId="10" xfId="52" applyNumberFormat="1" applyFont="1" applyFill="1" applyBorder="1" applyAlignment="1">
      <alignment horizontal="center" vertical="center"/>
      <protection/>
    </xf>
    <xf numFmtId="44" fontId="23" fillId="20" borderId="10" xfId="52" applyNumberFormat="1" applyFont="1" applyFill="1" applyBorder="1" applyAlignment="1">
      <alignment horizontal="center" vertical="center"/>
      <protection/>
    </xf>
    <xf numFmtId="164" fontId="23" fillId="20" borderId="10" xfId="52" applyNumberFormat="1" applyFont="1" applyFill="1" applyBorder="1" applyAlignment="1">
      <alignment horizontal="center" vertical="center"/>
      <protection/>
    </xf>
    <xf numFmtId="0" fontId="22" fillId="25" borderId="10" xfId="52" applyNumberFormat="1" applyFont="1" applyFill="1" applyBorder="1" applyAlignment="1">
      <alignment horizontal="center" vertical="center" wrapText="1"/>
      <protection/>
    </xf>
    <xf numFmtId="0" fontId="23" fillId="24" borderId="10" xfId="52" applyFont="1" applyFill="1" applyBorder="1" applyAlignment="1">
      <alignment vertical="center" wrapText="1"/>
      <protection/>
    </xf>
    <xf numFmtId="0" fontId="24" fillId="24" borderId="10" xfId="68" applyNumberFormat="1" applyFont="1" applyFill="1" applyBorder="1" applyAlignment="1">
      <alignment horizontal="right" vertical="center" wrapText="1"/>
    </xf>
    <xf numFmtId="0" fontId="23" fillId="24" borderId="10" xfId="52" applyFont="1" applyFill="1" applyBorder="1" applyAlignment="1">
      <alignment horizontal="left" wrapText="1"/>
      <protection/>
    </xf>
    <xf numFmtId="44" fontId="24" fillId="24" borderId="10" xfId="68" applyFont="1" applyFill="1" applyBorder="1" applyAlignment="1">
      <alignment horizontal="right" vertical="center" wrapText="1"/>
    </xf>
    <xf numFmtId="44" fontId="29" fillId="24" borderId="10" xfId="68" applyFont="1" applyFill="1" applyBorder="1" applyAlignment="1">
      <alignment horizontal="right"/>
    </xf>
    <xf numFmtId="0" fontId="23" fillId="24" borderId="10" xfId="52" applyFont="1" applyFill="1" applyBorder="1" applyAlignment="1">
      <alignment horizontal="left" vertical="center" wrapText="1"/>
      <protection/>
    </xf>
    <xf numFmtId="44" fontId="29" fillId="24" borderId="10" xfId="68" applyFont="1" applyFill="1" applyBorder="1" applyAlignment="1">
      <alignment horizontal="right" wrapText="1"/>
    </xf>
    <xf numFmtId="2" fontId="24" fillId="24" borderId="10" xfId="68" applyNumberFormat="1" applyFont="1" applyFill="1" applyBorder="1" applyAlignment="1">
      <alignment horizontal="right" vertical="center" wrapText="1"/>
    </xf>
    <xf numFmtId="49" fontId="22" fillId="24" borderId="10" xfId="52" applyNumberFormat="1" applyFont="1" applyFill="1" applyBorder="1" applyAlignment="1">
      <alignment horizontal="center" vertical="center" wrapText="1"/>
      <protection/>
    </xf>
    <xf numFmtId="44" fontId="25" fillId="0" borderId="10" xfId="68" applyFont="1" applyBorder="1" applyAlignment="1">
      <alignment horizontal="right" vertical="center" wrapText="1"/>
    </xf>
    <xf numFmtId="0" fontId="23" fillId="24" borderId="10" xfId="52" applyNumberFormat="1" applyFont="1" applyFill="1" applyBorder="1" applyAlignment="1">
      <alignment vertical="center" wrapText="1"/>
      <protection/>
    </xf>
    <xf numFmtId="49" fontId="23" fillId="24" borderId="10" xfId="52" applyNumberFormat="1" applyFont="1" applyFill="1" applyBorder="1" applyAlignment="1">
      <alignment vertical="center" wrapText="1"/>
      <protection/>
    </xf>
    <xf numFmtId="44" fontId="23" fillId="24" borderId="10" xfId="52" applyNumberFormat="1" applyFont="1" applyFill="1" applyBorder="1" applyAlignment="1">
      <alignment vertical="center" wrapText="1"/>
      <protection/>
    </xf>
    <xf numFmtId="44" fontId="22" fillId="24" borderId="10" xfId="52" applyNumberFormat="1" applyFont="1" applyFill="1" applyBorder="1" applyAlignment="1">
      <alignment horizontal="right" vertical="center"/>
      <protection/>
    </xf>
    <xf numFmtId="44" fontId="25" fillId="24" borderId="10" xfId="68" applyFont="1" applyFill="1" applyBorder="1" applyAlignment="1">
      <alignment horizontal="right" vertical="center" wrapText="1"/>
    </xf>
    <xf numFmtId="44" fontId="25" fillId="24" borderId="10" xfId="68" applyFont="1" applyFill="1" applyBorder="1" applyAlignment="1">
      <alignment horizontal="right" vertical="center"/>
    </xf>
    <xf numFmtId="44" fontId="33" fillId="0" borderId="28" xfId="0" applyNumberFormat="1" applyFont="1" applyBorder="1" applyAlignment="1">
      <alignment/>
    </xf>
    <xf numFmtId="44" fontId="21" fillId="0" borderId="28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23" fillId="28" borderId="10" xfId="52" applyFont="1" applyFill="1" applyBorder="1" applyAlignment="1">
      <alignment vertical="center" wrapText="1"/>
      <protection/>
    </xf>
    <xf numFmtId="0" fontId="23" fillId="28" borderId="10" xfId="52" applyFont="1" applyFill="1" applyBorder="1" applyAlignment="1">
      <alignment horizontal="center" vertical="center" wrapText="1"/>
      <protection/>
    </xf>
    <xf numFmtId="1" fontId="23" fillId="28" borderId="10" xfId="52" applyNumberFormat="1" applyFont="1" applyFill="1" applyBorder="1" applyAlignment="1">
      <alignment horizontal="center" vertical="center" wrapText="1"/>
      <protection/>
    </xf>
    <xf numFmtId="44" fontId="23" fillId="28" borderId="10" xfId="52" applyNumberFormat="1" applyFont="1" applyFill="1" applyBorder="1">
      <alignment/>
      <protection/>
    </xf>
    <xf numFmtId="164" fontId="23" fillId="28" borderId="10" xfId="52" applyNumberFormat="1" applyFont="1" applyFill="1" applyBorder="1" applyAlignment="1">
      <alignment wrapText="1"/>
      <protection/>
    </xf>
    <xf numFmtId="44" fontId="29" fillId="28" borderId="10" xfId="68" applyFont="1" applyFill="1" applyBorder="1" applyAlignment="1">
      <alignment horizontal="right" wrapText="1"/>
    </xf>
    <xf numFmtId="0" fontId="0" fillId="28" borderId="10" xfId="0" applyFont="1" applyFill="1" applyBorder="1" applyAlignment="1">
      <alignment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49" fontId="23" fillId="28" borderId="10" xfId="52" applyNumberFormat="1" applyFont="1" applyFill="1" applyBorder="1" applyAlignment="1">
      <alignment horizontal="center" vertical="center" wrapText="1"/>
      <protection/>
    </xf>
    <xf numFmtId="44" fontId="23" fillId="28" borderId="10" xfId="52" applyNumberFormat="1" applyFont="1" applyFill="1" applyBorder="1" applyAlignment="1">
      <alignment vertical="center" wrapText="1"/>
      <protection/>
    </xf>
    <xf numFmtId="164" fontId="23" fillId="28" borderId="10" xfId="52" applyNumberFormat="1" applyFont="1" applyFill="1" applyBorder="1" applyAlignment="1">
      <alignment vertical="center" wrapText="1"/>
      <protection/>
    </xf>
    <xf numFmtId="164" fontId="23" fillId="28" borderId="10" xfId="52" applyNumberFormat="1" applyFont="1" applyFill="1" applyBorder="1">
      <alignment/>
      <protection/>
    </xf>
    <xf numFmtId="44" fontId="29" fillId="28" borderId="10" xfId="68" applyFont="1" applyFill="1" applyBorder="1" applyAlignment="1">
      <alignment horizontal="right"/>
    </xf>
    <xf numFmtId="0" fontId="23" fillId="28" borderId="10" xfId="52" applyFont="1" applyFill="1" applyBorder="1" applyAlignment="1">
      <alignment horizontal="left" vertical="center" wrapText="1"/>
      <protection/>
    </xf>
    <xf numFmtId="0" fontId="23" fillId="28" borderId="10" xfId="52" applyNumberFormat="1" applyFont="1" applyFill="1" applyBorder="1" applyAlignment="1">
      <alignment horizontal="center" vertical="center" wrapText="1"/>
      <protection/>
    </xf>
    <xf numFmtId="44" fontId="23" fillId="28" borderId="10" xfId="52" applyNumberFormat="1" applyFont="1" applyFill="1" applyBorder="1" applyAlignment="1">
      <alignment horizontal="center" vertical="center"/>
      <protection/>
    </xf>
    <xf numFmtId="164" fontId="23" fillId="28" borderId="10" xfId="52" applyNumberFormat="1" applyFont="1" applyFill="1" applyBorder="1" applyAlignment="1">
      <alignment horizontal="center" vertical="center"/>
      <protection/>
    </xf>
    <xf numFmtId="0" fontId="24" fillId="28" borderId="10" xfId="68" applyNumberFormat="1" applyFont="1" applyFill="1" applyBorder="1" applyAlignment="1">
      <alignment horizontal="right" vertical="center" wrapText="1"/>
    </xf>
    <xf numFmtId="0" fontId="23" fillId="28" borderId="10" xfId="0" applyFont="1" applyFill="1" applyBorder="1" applyAlignment="1">
      <alignment vertical="center" wrapText="1"/>
    </xf>
    <xf numFmtId="44" fontId="24" fillId="28" borderId="10" xfId="68" applyFont="1" applyFill="1" applyBorder="1" applyAlignment="1">
      <alignment horizontal="right" vertical="center" wrapText="1"/>
    </xf>
    <xf numFmtId="2" fontId="24" fillId="28" borderId="10" xfId="68" applyNumberFormat="1" applyFont="1" applyFill="1" applyBorder="1" applyAlignment="1">
      <alignment horizontal="right" vertical="center" wrapText="1"/>
    </xf>
    <xf numFmtId="0" fontId="0" fillId="28" borderId="10" xfId="0" applyFont="1" applyFill="1" applyBorder="1" applyAlignment="1">
      <alignment vertical="center"/>
    </xf>
    <xf numFmtId="0" fontId="0" fillId="28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28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0" fillId="0" borderId="28" xfId="0" applyFont="1" applyBorder="1" applyAlignment="1">
      <alignment/>
    </xf>
    <xf numFmtId="0" fontId="22" fillId="20" borderId="10" xfId="52" applyFont="1" applyFill="1" applyBorder="1" applyAlignment="1">
      <alignment horizontal="center" vertical="center" wrapText="1"/>
      <protection/>
    </xf>
    <xf numFmtId="164" fontId="22" fillId="20" borderId="10" xfId="52" applyNumberFormat="1" applyFont="1" applyFill="1" applyBorder="1" applyAlignment="1">
      <alignment horizontal="center" vertical="center" wrapText="1"/>
      <protection/>
    </xf>
    <xf numFmtId="0" fontId="22" fillId="26" borderId="10" xfId="52" applyFont="1" applyFill="1" applyBorder="1" applyAlignment="1">
      <alignment horizontal="center" vertical="center" wrapText="1"/>
      <protection/>
    </xf>
    <xf numFmtId="0" fontId="22" fillId="20" borderId="10" xfId="52" applyFont="1" applyFill="1" applyBorder="1" applyAlignment="1">
      <alignment horizontal="center" wrapText="1"/>
      <protection/>
    </xf>
    <xf numFmtId="44" fontId="23" fillId="0" borderId="10" xfId="52" applyNumberFormat="1" applyFont="1" applyFill="1" applyBorder="1" applyAlignment="1">
      <alignment horizontal="center" vertical="center"/>
      <protection/>
    </xf>
    <xf numFmtId="0" fontId="23" fillId="27" borderId="10" xfId="52" applyNumberFormat="1" applyFont="1" applyFill="1" applyBorder="1" applyAlignment="1">
      <alignment horizontal="center" vertical="center" wrapText="1"/>
      <protection/>
    </xf>
    <xf numFmtId="0" fontId="0" fillId="28" borderId="10" xfId="0" applyFill="1" applyBorder="1" applyAlignment="1">
      <alignment horizontal="center" wrapText="1"/>
    </xf>
    <xf numFmtId="0" fontId="0" fillId="28" borderId="10" xfId="0" applyFont="1" applyFill="1" applyBorder="1" applyAlignment="1">
      <alignment horizontal="center" wrapText="1"/>
    </xf>
    <xf numFmtId="44" fontId="25" fillId="21" borderId="23" xfId="59" applyNumberFormat="1" applyFont="1" applyFill="1" applyBorder="1" applyAlignment="1">
      <alignment horizontal="left" vertical="center"/>
      <protection/>
    </xf>
    <xf numFmtId="44" fontId="25" fillId="21" borderId="24" xfId="59" applyNumberFormat="1" applyFont="1" applyFill="1" applyBorder="1" applyAlignment="1">
      <alignment horizontal="left" vertical="center"/>
      <protection/>
    </xf>
    <xf numFmtId="44" fontId="25" fillId="21" borderId="25" xfId="59" applyNumberFormat="1" applyFont="1" applyFill="1" applyBorder="1" applyAlignment="1">
      <alignment horizontal="left" vertical="center"/>
      <protection/>
    </xf>
    <xf numFmtId="44" fontId="25" fillId="21" borderId="16" xfId="70" applyNumberFormat="1" applyFont="1" applyFill="1" applyBorder="1" applyAlignment="1">
      <alignment horizontal="left" vertical="center"/>
    </xf>
    <xf numFmtId="44" fontId="25" fillId="21" borderId="10" xfId="70" applyNumberFormat="1" applyFont="1" applyFill="1" applyBorder="1" applyAlignment="1">
      <alignment horizontal="left" vertical="center"/>
    </xf>
    <xf numFmtId="44" fontId="25" fillId="21" borderId="17" xfId="70" applyNumberFormat="1" applyFont="1" applyFill="1" applyBorder="1" applyAlignment="1">
      <alignment horizontal="left" vertical="center"/>
    </xf>
    <xf numFmtId="44" fontId="25" fillId="21" borderId="10" xfId="59" applyNumberFormat="1" applyFont="1" applyFill="1" applyBorder="1" applyAlignment="1">
      <alignment horizontal="left" vertical="center"/>
      <protection/>
    </xf>
    <xf numFmtId="0" fontId="23" fillId="21" borderId="10" xfId="55" applyFont="1" applyFill="1" applyBorder="1" applyAlignment="1">
      <alignment horizontal="center" vertical="center" wrapText="1"/>
      <protection/>
    </xf>
    <xf numFmtId="0" fontId="22" fillId="20" borderId="10" xfId="55" applyFont="1" applyFill="1" applyBorder="1" applyAlignment="1">
      <alignment horizontal="left" vertical="center"/>
      <protection/>
    </xf>
    <xf numFmtId="0" fontId="23" fillId="21" borderId="10" xfId="55" applyFont="1" applyFill="1" applyBorder="1" applyAlignment="1">
      <alignment horizontal="center" vertical="center"/>
      <protection/>
    </xf>
    <xf numFmtId="0" fontId="22" fillId="20" borderId="10" xfId="55" applyFont="1" applyFill="1" applyBorder="1" applyAlignment="1">
      <alignment horizontal="left" vertical="center" wrapText="1"/>
      <protection/>
    </xf>
    <xf numFmtId="0" fontId="22" fillId="20" borderId="10" xfId="55" applyFont="1" applyFill="1" applyBorder="1" applyAlignment="1">
      <alignment vertical="center"/>
      <protection/>
    </xf>
    <xf numFmtId="41" fontId="22" fillId="21" borderId="10" xfId="68" applyNumberFormat="1" applyFont="1" applyFill="1" applyBorder="1" applyAlignment="1">
      <alignment horizontal="center" vertical="center"/>
    </xf>
    <xf numFmtId="49" fontId="23" fillId="21" borderId="10" xfId="55" applyNumberFormat="1" applyFont="1" applyFill="1" applyBorder="1" applyAlignment="1">
      <alignment horizontal="center" vertical="center"/>
      <protection/>
    </xf>
    <xf numFmtId="0" fontId="25" fillId="20" borderId="29" xfId="57" applyFont="1" applyFill="1" applyBorder="1" applyAlignment="1">
      <alignment horizontal="left" vertical="center"/>
      <protection/>
    </xf>
    <xf numFmtId="0" fontId="25" fillId="20" borderId="30" xfId="57" applyFont="1" applyFill="1" applyBorder="1" applyAlignment="1">
      <alignment horizontal="left" vertical="center"/>
      <protection/>
    </xf>
    <xf numFmtId="0" fontId="25" fillId="20" borderId="31" xfId="57" applyFont="1" applyFill="1" applyBorder="1" applyAlignment="1">
      <alignment horizontal="left" vertical="center"/>
      <protection/>
    </xf>
    <xf numFmtId="0" fontId="0" fillId="29" borderId="32" xfId="0" applyFont="1" applyFill="1" applyBorder="1" applyAlignment="1">
      <alignment horizontal="center"/>
    </xf>
    <xf numFmtId="0" fontId="0" fillId="29" borderId="33" xfId="0" applyFont="1" applyFill="1" applyBorder="1" applyAlignment="1">
      <alignment horizontal="center"/>
    </xf>
    <xf numFmtId="0" fontId="0" fillId="29" borderId="34" xfId="0" applyFont="1" applyFill="1" applyBorder="1" applyAlignment="1">
      <alignment horizontal="center"/>
    </xf>
    <xf numFmtId="0" fontId="0" fillId="25" borderId="32" xfId="0" applyFill="1" applyBorder="1" applyAlignment="1">
      <alignment horizontal="center"/>
    </xf>
    <xf numFmtId="0" fontId="0" fillId="25" borderId="33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3" fillId="0" borderId="10" xfId="52" applyFont="1" applyFill="1" applyBorder="1" applyAlignment="1">
      <alignment horizontal="left" vertical="center" wrapText="1"/>
      <protection/>
    </xf>
    <xf numFmtId="0" fontId="23" fillId="0" borderId="10" xfId="52" applyNumberFormat="1" applyFont="1" applyFill="1" applyBorder="1" applyAlignment="1">
      <alignment horizontal="center" vertical="center" wrapText="1"/>
      <protection/>
    </xf>
    <xf numFmtId="49" fontId="23" fillId="0" borderId="10" xfId="52" applyNumberFormat="1" applyFont="1" applyFill="1" applyBorder="1" applyAlignment="1">
      <alignment horizontal="center" vertical="center" wrapText="1"/>
      <protection/>
    </xf>
    <xf numFmtId="2" fontId="24" fillId="0" borderId="10" xfId="68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2" fontId="23" fillId="0" borderId="10" xfId="68" applyNumberFormat="1" applyFont="1" applyFill="1" applyBorder="1" applyAlignment="1">
      <alignment horizontal="left" vertical="top"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2" xfId="53"/>
    <cellStyle name="Normalny_Arkusz3" xfId="54"/>
    <cellStyle name="Normalny_Arkusz4" xfId="55"/>
    <cellStyle name="Normalny_Arkusz5" xfId="56"/>
    <cellStyle name="Normalny_Arkusz6" xfId="57"/>
    <cellStyle name="Normalny_pozostałe dane" xfId="58"/>
    <cellStyle name="Normalny_Zeszyt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PageLayoutView="0" workbookViewId="0" topLeftCell="D75">
      <selection activeCell="M81" sqref="M81"/>
    </sheetView>
  </sheetViews>
  <sheetFormatPr defaultColWidth="9.140625" defaultRowHeight="12.75"/>
  <cols>
    <col min="1" max="1" width="25.00390625" style="71" customWidth="1"/>
    <col min="2" max="2" width="16.00390625" style="71" customWidth="1"/>
    <col min="3" max="3" width="9.140625" style="71" customWidth="1"/>
    <col min="4" max="4" width="18.8515625" style="71" customWidth="1"/>
    <col min="5" max="5" width="15.8515625" style="72" customWidth="1"/>
    <col min="6" max="6" width="14.57421875" style="71" customWidth="1"/>
    <col min="7" max="7" width="10.57421875" style="71" customWidth="1"/>
    <col min="8" max="8" width="14.140625" style="71" customWidth="1"/>
    <col min="9" max="9" width="13.421875" style="71" customWidth="1"/>
    <col min="10" max="10" width="13.140625" style="71" customWidth="1"/>
  </cols>
  <sheetData>
    <row r="1" spans="1:10" ht="12.75">
      <c r="A1" s="209" t="s">
        <v>0</v>
      </c>
      <c r="B1" s="210"/>
      <c r="C1" s="211"/>
      <c r="D1" s="212"/>
      <c r="E1" s="213"/>
      <c r="F1" s="278"/>
      <c r="G1" s="278"/>
      <c r="H1" s="278"/>
      <c r="I1" s="278"/>
      <c r="J1" s="278"/>
    </row>
    <row r="2" spans="1:10" ht="21">
      <c r="A2" s="214" t="s">
        <v>194</v>
      </c>
      <c r="B2" s="210"/>
      <c r="C2" s="215"/>
      <c r="D2" s="212"/>
      <c r="E2" s="213"/>
      <c r="F2" s="278"/>
      <c r="G2" s="278"/>
      <c r="H2" s="278"/>
      <c r="I2" s="278"/>
      <c r="J2" s="278"/>
    </row>
    <row r="3" spans="1:10" ht="42">
      <c r="A3" s="216" t="s">
        <v>1</v>
      </c>
      <c r="B3" s="217" t="s">
        <v>2</v>
      </c>
      <c r="C3" s="218" t="s">
        <v>13</v>
      </c>
      <c r="D3" s="219" t="s">
        <v>22</v>
      </c>
      <c r="E3" s="128" t="s">
        <v>329</v>
      </c>
      <c r="F3" s="128" t="s">
        <v>330</v>
      </c>
      <c r="G3" s="128" t="s">
        <v>331</v>
      </c>
      <c r="H3" s="128" t="s">
        <v>332</v>
      </c>
      <c r="I3" s="128" t="s">
        <v>333</v>
      </c>
      <c r="J3" s="129" t="s">
        <v>334</v>
      </c>
    </row>
    <row r="4" spans="1:10" ht="12.75">
      <c r="A4" s="220" t="s">
        <v>29</v>
      </c>
      <c r="B4" s="221"/>
      <c r="C4" s="222"/>
      <c r="D4" s="223"/>
      <c r="E4" s="224"/>
      <c r="F4" s="225"/>
      <c r="G4" s="127"/>
      <c r="H4" s="127"/>
      <c r="I4" s="127"/>
      <c r="J4" s="127"/>
    </row>
    <row r="5" spans="1:10" s="253" customFormat="1" ht="64.5" customHeight="1">
      <c r="A5" s="245" t="s">
        <v>40</v>
      </c>
      <c r="B5" s="246" t="s">
        <v>41</v>
      </c>
      <c r="C5" s="247">
        <v>1994</v>
      </c>
      <c r="D5" s="248">
        <v>387880.1</v>
      </c>
      <c r="E5" s="249" t="s">
        <v>384</v>
      </c>
      <c r="F5" s="250"/>
      <c r="G5" s="251"/>
      <c r="H5" s="252" t="s">
        <v>339</v>
      </c>
      <c r="I5" s="251"/>
      <c r="J5" s="251"/>
    </row>
    <row r="6" spans="1:10" s="253" customFormat="1" ht="12.75">
      <c r="A6" s="245" t="s">
        <v>43</v>
      </c>
      <c r="B6" s="246" t="s">
        <v>41</v>
      </c>
      <c r="C6" s="254" t="s">
        <v>44</v>
      </c>
      <c r="D6" s="255">
        <v>391091</v>
      </c>
      <c r="E6" s="256"/>
      <c r="F6" s="250"/>
      <c r="G6" s="251"/>
      <c r="H6" s="251"/>
      <c r="I6" s="251"/>
      <c r="J6" s="279" t="s">
        <v>385</v>
      </c>
    </row>
    <row r="7" spans="1:10" s="253" customFormat="1" ht="21">
      <c r="A7" s="245" t="s">
        <v>47</v>
      </c>
      <c r="B7" s="246" t="s">
        <v>41</v>
      </c>
      <c r="C7" s="247">
        <v>2000</v>
      </c>
      <c r="D7" s="248">
        <v>9880.9</v>
      </c>
      <c r="E7" s="257"/>
      <c r="F7" s="258"/>
      <c r="G7" s="251"/>
      <c r="H7" s="251"/>
      <c r="I7" s="251"/>
      <c r="J7" s="280"/>
    </row>
    <row r="8" spans="1:10" ht="21">
      <c r="A8" s="226" t="s">
        <v>47</v>
      </c>
      <c r="B8" s="6" t="s">
        <v>305</v>
      </c>
      <c r="C8" s="2" t="s">
        <v>44</v>
      </c>
      <c r="D8" s="7">
        <v>23341.61</v>
      </c>
      <c r="E8" s="66"/>
      <c r="F8" s="227" t="s">
        <v>340</v>
      </c>
      <c r="G8" s="74"/>
      <c r="H8" s="74"/>
      <c r="I8" s="74"/>
      <c r="J8" s="74"/>
    </row>
    <row r="9" spans="1:10" ht="12.75">
      <c r="A9" s="228" t="s">
        <v>48</v>
      </c>
      <c r="B9" s="1" t="s">
        <v>49</v>
      </c>
      <c r="C9" s="8" t="s">
        <v>51</v>
      </c>
      <c r="D9" s="7">
        <v>43831.26</v>
      </c>
      <c r="E9" s="66"/>
      <c r="F9" s="229"/>
      <c r="G9" s="74"/>
      <c r="H9" s="74"/>
      <c r="I9" s="74"/>
      <c r="J9" s="74"/>
    </row>
    <row r="10" spans="1:10" ht="12.75">
      <c r="A10" s="228" t="s">
        <v>48</v>
      </c>
      <c r="B10" s="9" t="s">
        <v>54</v>
      </c>
      <c r="C10" s="8" t="s">
        <v>51</v>
      </c>
      <c r="D10" s="3">
        <v>89832.75</v>
      </c>
      <c r="E10" s="64"/>
      <c r="F10" s="230"/>
      <c r="G10" s="74"/>
      <c r="H10" s="74"/>
      <c r="I10" s="74"/>
      <c r="J10" s="74"/>
    </row>
    <row r="11" spans="1:10" s="253" customFormat="1" ht="31.5">
      <c r="A11" s="259" t="s">
        <v>55</v>
      </c>
      <c r="B11" s="260" t="s">
        <v>42</v>
      </c>
      <c r="C11" s="254" t="s">
        <v>51</v>
      </c>
      <c r="D11" s="261">
        <v>1188.4</v>
      </c>
      <c r="E11" s="262"/>
      <c r="F11" s="263" t="s">
        <v>341</v>
      </c>
      <c r="G11" s="251"/>
      <c r="H11" s="251"/>
      <c r="I11" s="251"/>
      <c r="J11" s="264" t="s">
        <v>342</v>
      </c>
    </row>
    <row r="12" spans="1:10" ht="12.75">
      <c r="A12" s="231" t="s">
        <v>55</v>
      </c>
      <c r="B12" s="6" t="s">
        <v>56</v>
      </c>
      <c r="C12" s="8" t="s">
        <v>51</v>
      </c>
      <c r="D12" s="7">
        <v>1233.7</v>
      </c>
      <c r="E12" s="66"/>
      <c r="F12" s="229"/>
      <c r="G12" s="74"/>
      <c r="H12" s="74"/>
      <c r="I12" s="74"/>
      <c r="J12" s="74"/>
    </row>
    <row r="13" spans="1:10" ht="12.75">
      <c r="A13" s="231" t="s">
        <v>55</v>
      </c>
      <c r="B13" s="1" t="s">
        <v>54</v>
      </c>
      <c r="C13" s="4">
        <v>2006</v>
      </c>
      <c r="D13" s="5">
        <v>22383.28</v>
      </c>
      <c r="E13" s="65"/>
      <c r="F13" s="232"/>
      <c r="G13" s="74"/>
      <c r="H13" s="74"/>
      <c r="I13" s="74"/>
      <c r="J13" s="74"/>
    </row>
    <row r="14" spans="1:10" ht="12.75">
      <c r="A14" s="231" t="s">
        <v>57</v>
      </c>
      <c r="B14" s="6" t="s">
        <v>41</v>
      </c>
      <c r="C14" s="2" t="s">
        <v>58</v>
      </c>
      <c r="D14" s="277">
        <v>441958.36</v>
      </c>
      <c r="E14" s="66"/>
      <c r="F14" s="229"/>
      <c r="G14" s="74"/>
      <c r="H14" s="74"/>
      <c r="I14" s="74"/>
      <c r="J14" s="74"/>
    </row>
    <row r="15" spans="1:10" ht="12.75">
      <c r="A15" s="231" t="s">
        <v>59</v>
      </c>
      <c r="B15" s="6" t="s">
        <v>41</v>
      </c>
      <c r="C15" s="8" t="s">
        <v>58</v>
      </c>
      <c r="D15" s="277"/>
      <c r="E15" s="66"/>
      <c r="F15" s="229"/>
      <c r="G15" s="74"/>
      <c r="H15" s="74"/>
      <c r="I15" s="74"/>
      <c r="J15" s="74"/>
    </row>
    <row r="16" spans="1:10" ht="12.75">
      <c r="A16" s="226" t="s">
        <v>60</v>
      </c>
      <c r="B16" s="6" t="s">
        <v>41</v>
      </c>
      <c r="C16" s="8" t="s">
        <v>58</v>
      </c>
      <c r="D16" s="5">
        <v>332</v>
      </c>
      <c r="E16" s="65"/>
      <c r="F16" s="232"/>
      <c r="G16" s="74"/>
      <c r="H16" s="74"/>
      <c r="I16" s="74"/>
      <c r="J16" s="74"/>
    </row>
    <row r="17" spans="1:10" ht="12.75">
      <c r="A17" s="226" t="s">
        <v>61</v>
      </c>
      <c r="B17" s="6" t="s">
        <v>41</v>
      </c>
      <c r="C17" s="4">
        <v>1999</v>
      </c>
      <c r="D17" s="3">
        <v>47905.46</v>
      </c>
      <c r="E17" s="64"/>
      <c r="F17" s="230"/>
      <c r="G17" s="74"/>
      <c r="H17" s="74"/>
      <c r="I17" s="74"/>
      <c r="J17" s="74"/>
    </row>
    <row r="18" spans="1:10" ht="12.75">
      <c r="A18" s="231" t="s">
        <v>62</v>
      </c>
      <c r="B18" s="6" t="s">
        <v>306</v>
      </c>
      <c r="C18" s="2"/>
      <c r="D18" s="7">
        <v>2800</v>
      </c>
      <c r="E18" s="66"/>
      <c r="F18" s="229"/>
      <c r="G18" s="74"/>
      <c r="H18" s="74"/>
      <c r="I18" s="74"/>
      <c r="J18" s="74"/>
    </row>
    <row r="19" spans="1:10" ht="12.75">
      <c r="A19" s="231" t="s">
        <v>63</v>
      </c>
      <c r="B19" s="6" t="s">
        <v>306</v>
      </c>
      <c r="C19" s="8"/>
      <c r="D19" s="7">
        <v>2600</v>
      </c>
      <c r="E19" s="66"/>
      <c r="F19" s="229"/>
      <c r="G19" s="74"/>
      <c r="H19" s="74"/>
      <c r="I19" s="74"/>
      <c r="J19" s="74"/>
    </row>
    <row r="20" spans="1:10" ht="12.75">
      <c r="A20" s="231" t="s">
        <v>64</v>
      </c>
      <c r="B20" s="6" t="s">
        <v>306</v>
      </c>
      <c r="C20" s="4"/>
      <c r="D20" s="5">
        <v>1000</v>
      </c>
      <c r="E20" s="65"/>
      <c r="F20" s="230"/>
      <c r="G20" s="74"/>
      <c r="H20" s="74"/>
      <c r="I20" s="74"/>
      <c r="J20" s="74"/>
    </row>
    <row r="21" spans="1:10" ht="12.75">
      <c r="A21" s="231" t="s">
        <v>65</v>
      </c>
      <c r="B21" s="6" t="s">
        <v>66</v>
      </c>
      <c r="C21" s="2"/>
      <c r="D21" s="7">
        <v>7439.9</v>
      </c>
      <c r="E21" s="66"/>
      <c r="F21" s="229"/>
      <c r="G21" s="74"/>
      <c r="H21" s="74"/>
      <c r="I21" s="74"/>
      <c r="J21" s="74"/>
    </row>
    <row r="22" spans="1:10" ht="12.75">
      <c r="A22" s="231" t="s">
        <v>65</v>
      </c>
      <c r="B22" s="6" t="s">
        <v>45</v>
      </c>
      <c r="C22" s="8"/>
      <c r="D22" s="7">
        <v>1222.7</v>
      </c>
      <c r="E22" s="66"/>
      <c r="F22" s="229"/>
      <c r="G22" s="74"/>
      <c r="H22" s="74"/>
      <c r="I22" s="74"/>
      <c r="J22" s="74"/>
    </row>
    <row r="23" spans="1:10" ht="12.75">
      <c r="A23" s="231" t="s">
        <v>65</v>
      </c>
      <c r="B23" s="1" t="s">
        <v>67</v>
      </c>
      <c r="C23" s="4"/>
      <c r="D23" s="5">
        <v>974</v>
      </c>
      <c r="E23" s="65"/>
      <c r="F23" s="230"/>
      <c r="G23" s="74"/>
      <c r="H23" s="74"/>
      <c r="I23" s="74"/>
      <c r="J23" s="74"/>
    </row>
    <row r="24" spans="1:10" ht="12.75">
      <c r="A24" s="231" t="s">
        <v>65</v>
      </c>
      <c r="B24" s="9" t="s">
        <v>69</v>
      </c>
      <c r="C24" s="4"/>
      <c r="D24" s="3">
        <v>735.7</v>
      </c>
      <c r="E24" s="64"/>
      <c r="F24" s="232"/>
      <c r="G24" s="74"/>
      <c r="H24" s="74"/>
      <c r="I24" s="74"/>
      <c r="J24" s="74"/>
    </row>
    <row r="25" spans="1:10" ht="12.75">
      <c r="A25" s="231" t="s">
        <v>65</v>
      </c>
      <c r="B25" s="6" t="s">
        <v>70</v>
      </c>
      <c r="C25" s="2"/>
      <c r="D25" s="7">
        <v>1461</v>
      </c>
      <c r="E25" s="66"/>
      <c r="F25" s="229"/>
      <c r="G25" s="74"/>
      <c r="H25" s="74"/>
      <c r="I25" s="74"/>
      <c r="J25" s="74"/>
    </row>
    <row r="26" spans="1:10" ht="12.75">
      <c r="A26" s="231" t="s">
        <v>65</v>
      </c>
      <c r="B26" s="6" t="s">
        <v>72</v>
      </c>
      <c r="C26" s="2"/>
      <c r="D26" s="7">
        <v>11719.4</v>
      </c>
      <c r="E26" s="66"/>
      <c r="F26" s="229"/>
      <c r="G26" s="74"/>
      <c r="H26" s="74"/>
      <c r="I26" s="74"/>
      <c r="J26" s="74"/>
    </row>
    <row r="27" spans="1:10" ht="12.75">
      <c r="A27" s="231" t="s">
        <v>73</v>
      </c>
      <c r="B27" s="6" t="s">
        <v>45</v>
      </c>
      <c r="C27" s="2"/>
      <c r="D27" s="7">
        <v>26254.46</v>
      </c>
      <c r="E27" s="66"/>
      <c r="F27" s="229"/>
      <c r="G27" s="74"/>
      <c r="H27" s="74"/>
      <c r="I27" s="74"/>
      <c r="J27" s="74"/>
    </row>
    <row r="28" spans="1:10" ht="12.75">
      <c r="A28" s="231" t="s">
        <v>73</v>
      </c>
      <c r="B28" s="6" t="s">
        <v>74</v>
      </c>
      <c r="C28" s="2"/>
      <c r="D28" s="7">
        <v>12441.24</v>
      </c>
      <c r="E28" s="66"/>
      <c r="F28" s="229"/>
      <c r="G28" s="74"/>
      <c r="H28" s="74"/>
      <c r="I28" s="74"/>
      <c r="J28" s="74"/>
    </row>
    <row r="29" spans="1:10" ht="12.75">
      <c r="A29" s="231" t="s">
        <v>73</v>
      </c>
      <c r="B29" s="6" t="s">
        <v>66</v>
      </c>
      <c r="C29" s="2"/>
      <c r="D29" s="7">
        <v>19862.06</v>
      </c>
      <c r="E29" s="66"/>
      <c r="F29" s="229"/>
      <c r="G29" s="74"/>
      <c r="H29" s="74"/>
      <c r="I29" s="74"/>
      <c r="J29" s="74"/>
    </row>
    <row r="30" spans="1:10" ht="12.75">
      <c r="A30" s="231" t="s">
        <v>73</v>
      </c>
      <c r="B30" s="6" t="s">
        <v>75</v>
      </c>
      <c r="C30" s="2"/>
      <c r="D30" s="7">
        <v>4870.14</v>
      </c>
      <c r="E30" s="66"/>
      <c r="F30" s="229"/>
      <c r="G30" s="74"/>
      <c r="H30" s="74"/>
      <c r="I30" s="74"/>
      <c r="J30" s="74"/>
    </row>
    <row r="31" spans="1:10" ht="12.75">
      <c r="A31" s="231" t="s">
        <v>73</v>
      </c>
      <c r="B31" s="6" t="s">
        <v>76</v>
      </c>
      <c r="C31" s="2"/>
      <c r="D31" s="7">
        <v>3896.14</v>
      </c>
      <c r="E31" s="66"/>
      <c r="F31" s="229"/>
      <c r="G31" s="74"/>
      <c r="H31" s="74"/>
      <c r="I31" s="74"/>
      <c r="J31" s="74"/>
    </row>
    <row r="32" spans="1:10" ht="12.75">
      <c r="A32" s="231" t="s">
        <v>73</v>
      </c>
      <c r="B32" s="6" t="s">
        <v>56</v>
      </c>
      <c r="C32" s="2"/>
      <c r="D32" s="7">
        <v>14727.3</v>
      </c>
      <c r="E32" s="66"/>
      <c r="F32" s="229"/>
      <c r="G32" s="74"/>
      <c r="H32" s="74"/>
      <c r="I32" s="74"/>
      <c r="J32" s="74"/>
    </row>
    <row r="33" spans="1:10" ht="12.75">
      <c r="A33" s="231" t="s">
        <v>73</v>
      </c>
      <c r="B33" s="6" t="s">
        <v>68</v>
      </c>
      <c r="C33" s="2"/>
      <c r="D33" s="7">
        <v>4748.4</v>
      </c>
      <c r="E33" s="66"/>
      <c r="F33" s="229"/>
      <c r="G33" s="74"/>
      <c r="H33" s="74"/>
      <c r="I33" s="74"/>
      <c r="J33" s="74"/>
    </row>
    <row r="34" spans="1:10" ht="12.75">
      <c r="A34" s="231" t="s">
        <v>73</v>
      </c>
      <c r="B34" s="6" t="s">
        <v>71</v>
      </c>
      <c r="C34" s="2"/>
      <c r="D34" s="7">
        <v>31783</v>
      </c>
      <c r="E34" s="66"/>
      <c r="F34" s="229"/>
      <c r="G34" s="74"/>
      <c r="H34" s="74"/>
      <c r="I34" s="74"/>
      <c r="J34" s="74"/>
    </row>
    <row r="35" spans="1:10" ht="12.75">
      <c r="A35" s="231" t="s">
        <v>78</v>
      </c>
      <c r="B35" s="6" t="s">
        <v>77</v>
      </c>
      <c r="C35" s="2"/>
      <c r="D35" s="7">
        <v>32452</v>
      </c>
      <c r="E35" s="66"/>
      <c r="F35" s="229"/>
      <c r="G35" s="74"/>
      <c r="H35" s="74"/>
      <c r="I35" s="74"/>
      <c r="J35" s="74"/>
    </row>
    <row r="36" spans="1:10" ht="12.75">
      <c r="A36" s="231" t="s">
        <v>79</v>
      </c>
      <c r="B36" s="6" t="s">
        <v>41</v>
      </c>
      <c r="C36" s="2" t="s">
        <v>58</v>
      </c>
      <c r="D36" s="7">
        <v>109486.37</v>
      </c>
      <c r="E36" s="66"/>
      <c r="F36" s="229"/>
      <c r="G36" s="74"/>
      <c r="H36" s="74"/>
      <c r="I36" s="74"/>
      <c r="J36" s="74"/>
    </row>
    <row r="37" spans="1:10" ht="12.75">
      <c r="A37" s="231" t="s">
        <v>80</v>
      </c>
      <c r="B37" s="6" t="s">
        <v>41</v>
      </c>
      <c r="C37" s="2" t="s">
        <v>44</v>
      </c>
      <c r="D37" s="7">
        <v>19109.31</v>
      </c>
      <c r="E37" s="66"/>
      <c r="F37" s="229"/>
      <c r="G37" s="74"/>
      <c r="H37" s="74"/>
      <c r="I37" s="74"/>
      <c r="J37" s="74"/>
    </row>
    <row r="38" spans="1:10" ht="12.75">
      <c r="A38" s="231" t="s">
        <v>81</v>
      </c>
      <c r="B38" s="6" t="s">
        <v>41</v>
      </c>
      <c r="C38" s="2" t="s">
        <v>58</v>
      </c>
      <c r="D38" s="7">
        <v>27298.3</v>
      </c>
      <c r="E38" s="66"/>
      <c r="F38" s="229"/>
      <c r="G38" s="74"/>
      <c r="H38" s="74"/>
      <c r="I38" s="74"/>
      <c r="J38" s="74"/>
    </row>
    <row r="39" spans="1:10" ht="12.75">
      <c r="A39" s="231" t="s">
        <v>82</v>
      </c>
      <c r="B39" s="6" t="s">
        <v>41</v>
      </c>
      <c r="C39" s="2" t="s">
        <v>58</v>
      </c>
      <c r="D39" s="7">
        <v>22048.6</v>
      </c>
      <c r="E39" s="66"/>
      <c r="F39" s="229"/>
      <c r="G39" s="74"/>
      <c r="H39" s="74"/>
      <c r="I39" s="74"/>
      <c r="J39" s="74"/>
    </row>
    <row r="40" spans="1:10" ht="12.75">
      <c r="A40" s="231" t="s">
        <v>202</v>
      </c>
      <c r="B40" s="6" t="s">
        <v>42</v>
      </c>
      <c r="C40" s="2"/>
      <c r="D40" s="7">
        <v>10000</v>
      </c>
      <c r="E40" s="66"/>
      <c r="F40" s="229"/>
      <c r="G40" s="74"/>
      <c r="H40" s="74"/>
      <c r="I40" s="74"/>
      <c r="J40" s="74"/>
    </row>
    <row r="41" spans="1:10" ht="12.75">
      <c r="A41" s="231" t="s">
        <v>83</v>
      </c>
      <c r="B41" s="6" t="s">
        <v>50</v>
      </c>
      <c r="C41" s="2" t="s">
        <v>52</v>
      </c>
      <c r="D41" s="7">
        <v>14723.89</v>
      </c>
      <c r="E41" s="66"/>
      <c r="F41" s="229"/>
      <c r="G41" s="74"/>
      <c r="H41" s="74"/>
      <c r="I41" s="74"/>
      <c r="J41" s="74"/>
    </row>
    <row r="42" spans="1:10" ht="12.75">
      <c r="A42" s="231" t="s">
        <v>88</v>
      </c>
      <c r="B42" s="6" t="s">
        <v>71</v>
      </c>
      <c r="C42" s="2" t="s">
        <v>90</v>
      </c>
      <c r="D42" s="7">
        <v>13022.51</v>
      </c>
      <c r="E42" s="66"/>
      <c r="F42" s="229"/>
      <c r="G42" s="74"/>
      <c r="H42" s="74"/>
      <c r="I42" s="74"/>
      <c r="J42" s="74"/>
    </row>
    <row r="43" spans="1:10" ht="12.75">
      <c r="A43" s="231" t="s">
        <v>88</v>
      </c>
      <c r="B43" s="6" t="s">
        <v>205</v>
      </c>
      <c r="C43" s="2" t="s">
        <v>206</v>
      </c>
      <c r="D43" s="7">
        <v>1999.58</v>
      </c>
      <c r="E43" s="66"/>
      <c r="F43" s="229"/>
      <c r="G43" s="74"/>
      <c r="H43" s="74"/>
      <c r="I43" s="74"/>
      <c r="J43" s="74"/>
    </row>
    <row r="44" spans="1:10" ht="12.75">
      <c r="A44" s="231" t="s">
        <v>83</v>
      </c>
      <c r="B44" s="6" t="s">
        <v>85</v>
      </c>
      <c r="C44" s="2" t="s">
        <v>44</v>
      </c>
      <c r="D44" s="7">
        <v>19191.7</v>
      </c>
      <c r="E44" s="66"/>
      <c r="F44" s="229"/>
      <c r="G44" s="74"/>
      <c r="H44" s="74"/>
      <c r="I44" s="74"/>
      <c r="J44" s="74"/>
    </row>
    <row r="45" spans="1:10" ht="12.75">
      <c r="A45" s="231" t="s">
        <v>83</v>
      </c>
      <c r="B45" s="6" t="s">
        <v>86</v>
      </c>
      <c r="C45" s="2" t="s">
        <v>44</v>
      </c>
      <c r="D45" s="7">
        <v>19971.7</v>
      </c>
      <c r="E45" s="66"/>
      <c r="F45" s="229"/>
      <c r="G45" s="74"/>
      <c r="H45" s="74"/>
      <c r="I45" s="74"/>
      <c r="J45" s="74"/>
    </row>
    <row r="46" spans="1:10" ht="12.75">
      <c r="A46" s="231" t="s">
        <v>83</v>
      </c>
      <c r="B46" s="6" t="s">
        <v>207</v>
      </c>
      <c r="C46" s="2" t="s">
        <v>208</v>
      </c>
      <c r="D46" s="7">
        <v>14892.99</v>
      </c>
      <c r="E46" s="66"/>
      <c r="F46" s="229"/>
      <c r="G46" s="74"/>
      <c r="H46" s="74"/>
      <c r="I46" s="74"/>
      <c r="J46" s="74"/>
    </row>
    <row r="47" spans="1:10" ht="12.75">
      <c r="A47" s="231" t="s">
        <v>83</v>
      </c>
      <c r="B47" s="6" t="s">
        <v>210</v>
      </c>
      <c r="C47" s="2" t="s">
        <v>87</v>
      </c>
      <c r="D47" s="7">
        <v>11578.36</v>
      </c>
      <c r="E47" s="66"/>
      <c r="F47" s="229"/>
      <c r="G47" s="74"/>
      <c r="H47" s="74"/>
      <c r="I47" s="74"/>
      <c r="J47" s="74"/>
    </row>
    <row r="48" spans="1:10" ht="12.75">
      <c r="A48" s="231" t="s">
        <v>83</v>
      </c>
      <c r="B48" s="6" t="s">
        <v>210</v>
      </c>
      <c r="C48" s="2" t="s">
        <v>87</v>
      </c>
      <c r="D48" s="7">
        <v>11364.66</v>
      </c>
      <c r="E48" s="66"/>
      <c r="F48" s="229"/>
      <c r="G48" s="74"/>
      <c r="H48" s="74"/>
      <c r="I48" s="74"/>
      <c r="J48" s="74"/>
    </row>
    <row r="49" spans="1:10" ht="12.75">
      <c r="A49" s="231" t="s">
        <v>83</v>
      </c>
      <c r="B49" s="6" t="s">
        <v>215</v>
      </c>
      <c r="C49" s="2" t="s">
        <v>216</v>
      </c>
      <c r="D49" s="7">
        <v>1999.58</v>
      </c>
      <c r="E49" s="66"/>
      <c r="F49" s="229"/>
      <c r="G49" s="74"/>
      <c r="H49" s="74"/>
      <c r="I49" s="74"/>
      <c r="J49" s="74"/>
    </row>
    <row r="50" spans="1:10" ht="12.75">
      <c r="A50" s="231" t="s">
        <v>83</v>
      </c>
      <c r="B50" s="6" t="s">
        <v>203</v>
      </c>
      <c r="C50" s="2" t="s">
        <v>204</v>
      </c>
      <c r="D50" s="7">
        <v>15550</v>
      </c>
      <c r="E50" s="66"/>
      <c r="F50" s="229"/>
      <c r="G50" s="74"/>
      <c r="H50" s="74"/>
      <c r="I50" s="74"/>
      <c r="J50" s="74"/>
    </row>
    <row r="51" spans="1:10" ht="12.75">
      <c r="A51" s="231" t="s">
        <v>83</v>
      </c>
      <c r="B51" s="6" t="s">
        <v>211</v>
      </c>
      <c r="C51" s="2" t="s">
        <v>204</v>
      </c>
      <c r="D51" s="7">
        <v>15550</v>
      </c>
      <c r="E51" s="66"/>
      <c r="F51" s="229"/>
      <c r="G51" s="74"/>
      <c r="H51" s="74"/>
      <c r="I51" s="74"/>
      <c r="J51" s="74"/>
    </row>
    <row r="52" spans="1:10" ht="12.75">
      <c r="A52" s="231" t="s">
        <v>83</v>
      </c>
      <c r="B52" s="6" t="s">
        <v>72</v>
      </c>
      <c r="C52" s="2" t="s">
        <v>209</v>
      </c>
      <c r="D52" s="7">
        <v>18200</v>
      </c>
      <c r="E52" s="66"/>
      <c r="F52" s="229"/>
      <c r="G52" s="74"/>
      <c r="H52" s="74"/>
      <c r="I52" s="74"/>
      <c r="J52" s="74"/>
    </row>
    <row r="53" spans="1:10" ht="12.75">
      <c r="A53" s="231" t="s">
        <v>83</v>
      </c>
      <c r="B53" s="6" t="s">
        <v>70</v>
      </c>
      <c r="C53" s="2" t="s">
        <v>209</v>
      </c>
      <c r="D53" s="7">
        <v>18300</v>
      </c>
      <c r="E53" s="66"/>
      <c r="F53" s="229"/>
      <c r="G53" s="74"/>
      <c r="H53" s="74"/>
      <c r="I53" s="74"/>
      <c r="J53" s="74"/>
    </row>
    <row r="54" spans="1:10" ht="12.75">
      <c r="A54" s="231" t="s">
        <v>83</v>
      </c>
      <c r="B54" s="6" t="s">
        <v>75</v>
      </c>
      <c r="C54" s="2" t="s">
        <v>87</v>
      </c>
      <c r="D54" s="7">
        <v>11578.36</v>
      </c>
      <c r="E54" s="66"/>
      <c r="F54" s="229"/>
      <c r="G54" s="74"/>
      <c r="H54" s="74"/>
      <c r="I54" s="74"/>
      <c r="J54" s="74"/>
    </row>
    <row r="55" spans="1:10" ht="12.75">
      <c r="A55" s="231" t="s">
        <v>83</v>
      </c>
      <c r="B55" s="6" t="s">
        <v>75</v>
      </c>
      <c r="C55" s="2" t="s">
        <v>87</v>
      </c>
      <c r="D55" s="7">
        <v>11854</v>
      </c>
      <c r="E55" s="66"/>
      <c r="F55" s="229"/>
      <c r="G55" s="74"/>
      <c r="H55" s="74"/>
      <c r="I55" s="74"/>
      <c r="J55" s="74"/>
    </row>
    <row r="56" spans="1:10" ht="12.75">
      <c r="A56" s="231" t="s">
        <v>83</v>
      </c>
      <c r="B56" s="6" t="s">
        <v>69</v>
      </c>
      <c r="C56" s="2" t="s">
        <v>87</v>
      </c>
      <c r="D56" s="7">
        <v>12965.37</v>
      </c>
      <c r="E56" s="66"/>
      <c r="F56" s="229"/>
      <c r="G56" s="74"/>
      <c r="H56" s="74"/>
      <c r="I56" s="74"/>
      <c r="J56" s="74"/>
    </row>
    <row r="57" spans="1:10" ht="12.75">
      <c r="A57" s="231" t="s">
        <v>83</v>
      </c>
      <c r="B57" s="6" t="s">
        <v>212</v>
      </c>
      <c r="C57" s="2" t="s">
        <v>46</v>
      </c>
      <c r="D57" s="7">
        <v>19220.56</v>
      </c>
      <c r="E57" s="66"/>
      <c r="F57" s="229"/>
      <c r="G57" s="74"/>
      <c r="H57" s="74"/>
      <c r="I57" s="74"/>
      <c r="J57" s="74"/>
    </row>
    <row r="58" spans="1:10" ht="12.75">
      <c r="A58" s="231" t="s">
        <v>83</v>
      </c>
      <c r="B58" s="6" t="s">
        <v>45</v>
      </c>
      <c r="C58" s="2" t="s">
        <v>46</v>
      </c>
      <c r="D58" s="7">
        <v>20152.81</v>
      </c>
      <c r="E58" s="66"/>
      <c r="F58" s="229"/>
      <c r="G58" s="74"/>
      <c r="H58" s="74"/>
      <c r="I58" s="74"/>
      <c r="J58" s="74"/>
    </row>
    <row r="59" spans="1:10" ht="12.75">
      <c r="A59" s="231" t="s">
        <v>83</v>
      </c>
      <c r="B59" s="6" t="s">
        <v>213</v>
      </c>
      <c r="C59" s="2" t="s">
        <v>90</v>
      </c>
      <c r="D59" s="7">
        <v>11726.26</v>
      </c>
      <c r="E59" s="66"/>
      <c r="F59" s="229"/>
      <c r="G59" s="74"/>
      <c r="H59" s="74"/>
      <c r="I59" s="74"/>
      <c r="J59" s="74"/>
    </row>
    <row r="60" spans="1:10" ht="12.75">
      <c r="A60" s="231" t="s">
        <v>83</v>
      </c>
      <c r="B60" s="6" t="s">
        <v>68</v>
      </c>
      <c r="C60" s="2" t="s">
        <v>53</v>
      </c>
      <c r="D60" s="7">
        <v>17705.72</v>
      </c>
      <c r="E60" s="66"/>
      <c r="F60" s="229"/>
      <c r="G60" s="74"/>
      <c r="H60" s="74"/>
      <c r="I60" s="74"/>
      <c r="J60" s="74"/>
    </row>
    <row r="61" spans="1:10" ht="12.75">
      <c r="A61" s="231" t="s">
        <v>83</v>
      </c>
      <c r="B61" s="6" t="s">
        <v>66</v>
      </c>
      <c r="C61" s="2" t="s">
        <v>87</v>
      </c>
      <c r="D61" s="7">
        <v>10635.57</v>
      </c>
      <c r="E61" s="66"/>
      <c r="F61" s="229"/>
      <c r="G61" s="74"/>
      <c r="H61" s="74"/>
      <c r="I61" s="74"/>
      <c r="J61" s="74"/>
    </row>
    <row r="62" spans="1:10" ht="12.75">
      <c r="A62" s="231" t="s">
        <v>83</v>
      </c>
      <c r="B62" s="6" t="s">
        <v>66</v>
      </c>
      <c r="C62" s="2" t="s">
        <v>87</v>
      </c>
      <c r="D62" s="7">
        <v>11578.36</v>
      </c>
      <c r="E62" s="66"/>
      <c r="F62" s="229"/>
      <c r="G62" s="74"/>
      <c r="H62" s="74"/>
      <c r="I62" s="74"/>
      <c r="J62" s="74"/>
    </row>
    <row r="63" spans="1:10" ht="12.75">
      <c r="A63" s="231" t="s">
        <v>88</v>
      </c>
      <c r="B63" s="6" t="s">
        <v>89</v>
      </c>
      <c r="C63" s="2" t="s">
        <v>90</v>
      </c>
      <c r="D63" s="7">
        <v>11977.68</v>
      </c>
      <c r="E63" s="66"/>
      <c r="F63" s="229"/>
      <c r="G63" s="74"/>
      <c r="H63" s="74"/>
      <c r="I63" s="74"/>
      <c r="J63" s="74"/>
    </row>
    <row r="64" spans="1:10" ht="12.75">
      <c r="A64" s="231" t="s">
        <v>88</v>
      </c>
      <c r="B64" s="6" t="s">
        <v>91</v>
      </c>
      <c r="C64" s="2" t="s">
        <v>90</v>
      </c>
      <c r="D64" s="7">
        <v>11577.68</v>
      </c>
      <c r="E64" s="66"/>
      <c r="F64" s="229"/>
      <c r="G64" s="74"/>
      <c r="H64" s="74"/>
      <c r="I64" s="74"/>
      <c r="J64" s="74"/>
    </row>
    <row r="65" spans="1:10" ht="12.75">
      <c r="A65" s="231" t="s">
        <v>88</v>
      </c>
      <c r="B65" s="6" t="s">
        <v>41</v>
      </c>
      <c r="C65" s="2" t="s">
        <v>214</v>
      </c>
      <c r="D65" s="7">
        <v>27694.58</v>
      </c>
      <c r="E65" s="66"/>
      <c r="F65" s="229"/>
      <c r="G65" s="74"/>
      <c r="H65" s="74"/>
      <c r="I65" s="74"/>
      <c r="J65" s="74"/>
    </row>
    <row r="66" spans="1:10" ht="12.75">
      <c r="A66" s="231" t="s">
        <v>88</v>
      </c>
      <c r="B66" s="6" t="s">
        <v>41</v>
      </c>
      <c r="C66" s="2" t="s">
        <v>204</v>
      </c>
      <c r="D66" s="7">
        <v>16379.99</v>
      </c>
      <c r="E66" s="66"/>
      <c r="F66" s="229"/>
      <c r="G66" s="74"/>
      <c r="H66" s="74"/>
      <c r="I66" s="74"/>
      <c r="J66" s="74"/>
    </row>
    <row r="67" spans="1:10" ht="12.75">
      <c r="A67" s="231" t="s">
        <v>88</v>
      </c>
      <c r="B67" s="6" t="s">
        <v>41</v>
      </c>
      <c r="C67" s="2" t="s">
        <v>51</v>
      </c>
      <c r="D67" s="7">
        <v>10421.92</v>
      </c>
      <c r="E67" s="66"/>
      <c r="F67" s="229"/>
      <c r="G67" s="74"/>
      <c r="H67" s="74"/>
      <c r="I67" s="74"/>
      <c r="J67" s="74"/>
    </row>
    <row r="68" spans="1:10" ht="12.75">
      <c r="A68" s="231" t="s">
        <v>88</v>
      </c>
      <c r="B68" s="6" t="s">
        <v>84</v>
      </c>
      <c r="C68" s="2" t="s">
        <v>44</v>
      </c>
      <c r="D68" s="7">
        <v>19671.7</v>
      </c>
      <c r="E68" s="66"/>
      <c r="F68" s="229"/>
      <c r="G68" s="74"/>
      <c r="H68" s="74"/>
      <c r="I68" s="74"/>
      <c r="J68" s="74"/>
    </row>
    <row r="69" spans="1:10" ht="12.75">
      <c r="A69" s="231" t="s">
        <v>88</v>
      </c>
      <c r="B69" s="6" t="s">
        <v>217</v>
      </c>
      <c r="C69" s="2" t="s">
        <v>218</v>
      </c>
      <c r="D69" s="7">
        <v>13347.86</v>
      </c>
      <c r="E69" s="66"/>
      <c r="F69" s="229"/>
      <c r="G69" s="74"/>
      <c r="H69" s="74"/>
      <c r="I69" s="74"/>
      <c r="J69" s="74"/>
    </row>
    <row r="70" spans="1:10" ht="12.75">
      <c r="A70" s="231" t="s">
        <v>88</v>
      </c>
      <c r="B70" s="6" t="s">
        <v>42</v>
      </c>
      <c r="C70" s="2" t="s">
        <v>90</v>
      </c>
      <c r="D70" s="7">
        <v>10790.9</v>
      </c>
      <c r="E70" s="66"/>
      <c r="F70" s="229"/>
      <c r="G70" s="74"/>
      <c r="H70" s="74"/>
      <c r="I70" s="74"/>
      <c r="J70" s="74"/>
    </row>
    <row r="71" spans="1:10" ht="12.75">
      <c r="A71" s="231" t="s">
        <v>88</v>
      </c>
      <c r="B71" s="6" t="s">
        <v>92</v>
      </c>
      <c r="C71" s="2" t="s">
        <v>90</v>
      </c>
      <c r="D71" s="7">
        <v>13326.9</v>
      </c>
      <c r="E71" s="66"/>
      <c r="F71" s="229"/>
      <c r="G71" s="74"/>
      <c r="H71" s="74"/>
      <c r="I71" s="74"/>
      <c r="J71" s="74"/>
    </row>
    <row r="72" spans="1:10" ht="12.75">
      <c r="A72" s="231" t="s">
        <v>88</v>
      </c>
      <c r="B72" s="6" t="s">
        <v>93</v>
      </c>
      <c r="C72" s="2" t="s">
        <v>90</v>
      </c>
      <c r="D72" s="7">
        <v>11567.66</v>
      </c>
      <c r="E72" s="66"/>
      <c r="F72" s="229"/>
      <c r="G72" s="74"/>
      <c r="H72" s="74"/>
      <c r="I72" s="74"/>
      <c r="J72" s="74"/>
    </row>
    <row r="73" spans="1:10" ht="21">
      <c r="A73" s="231" t="s">
        <v>174</v>
      </c>
      <c r="B73" s="6" t="s">
        <v>173</v>
      </c>
      <c r="C73" s="2"/>
      <c r="D73" s="7">
        <v>665000</v>
      </c>
      <c r="E73" s="66"/>
      <c r="F73" s="229"/>
      <c r="G73" s="74"/>
      <c r="H73" s="74"/>
      <c r="I73" s="74"/>
      <c r="J73" s="74"/>
    </row>
    <row r="74" spans="1:10" ht="21">
      <c r="A74" s="231" t="s">
        <v>175</v>
      </c>
      <c r="B74" s="6" t="s">
        <v>173</v>
      </c>
      <c r="C74" s="2"/>
      <c r="D74" s="10">
        <v>425000</v>
      </c>
      <c r="E74" s="67"/>
      <c r="F74" s="229"/>
      <c r="G74" s="74"/>
      <c r="H74" s="74"/>
      <c r="I74" s="74"/>
      <c r="J74" s="74"/>
    </row>
    <row r="75" spans="1:10" ht="21">
      <c r="A75" s="231" t="s">
        <v>178</v>
      </c>
      <c r="B75" s="6" t="s">
        <v>177</v>
      </c>
      <c r="C75" s="2"/>
      <c r="D75" s="10">
        <v>140000</v>
      </c>
      <c r="E75" s="67"/>
      <c r="F75" s="229"/>
      <c r="G75" s="74"/>
      <c r="H75" s="74"/>
      <c r="I75" s="74"/>
      <c r="J75" s="74"/>
    </row>
    <row r="76" spans="1:10" ht="12.75">
      <c r="A76" s="231" t="s">
        <v>179</v>
      </c>
      <c r="B76" s="6" t="s">
        <v>176</v>
      </c>
      <c r="C76" s="2"/>
      <c r="D76" s="10">
        <v>190000</v>
      </c>
      <c r="E76" s="67"/>
      <c r="F76" s="229"/>
      <c r="G76" s="74"/>
      <c r="H76" s="74"/>
      <c r="I76" s="74"/>
      <c r="J76" s="74"/>
    </row>
    <row r="77" spans="1:10" ht="21">
      <c r="A77" s="231" t="s">
        <v>386</v>
      </c>
      <c r="B77" s="6" t="s">
        <v>387</v>
      </c>
      <c r="C77" s="2"/>
      <c r="D77" s="10">
        <v>466000</v>
      </c>
      <c r="E77" s="67"/>
      <c r="F77" s="229"/>
      <c r="G77" s="74"/>
      <c r="H77" s="74"/>
      <c r="I77" s="74"/>
      <c r="J77" s="74"/>
    </row>
    <row r="78" spans="1:10" ht="31.5">
      <c r="A78" s="231" t="s">
        <v>184</v>
      </c>
      <c r="B78" s="6" t="s">
        <v>180</v>
      </c>
      <c r="C78" s="2"/>
      <c r="D78" s="10">
        <v>279000</v>
      </c>
      <c r="E78" s="67" t="s">
        <v>343</v>
      </c>
      <c r="F78" s="233" t="s">
        <v>344</v>
      </c>
      <c r="G78" s="74"/>
      <c r="H78" s="74"/>
      <c r="I78" s="74"/>
      <c r="J78" s="74"/>
    </row>
    <row r="79" spans="1:10" ht="12.75">
      <c r="A79" s="231" t="s">
        <v>345</v>
      </c>
      <c r="B79" s="6" t="s">
        <v>181</v>
      </c>
      <c r="C79" s="2"/>
      <c r="D79" s="10">
        <v>620000</v>
      </c>
      <c r="E79" s="67"/>
      <c r="F79" s="233" t="s">
        <v>346</v>
      </c>
      <c r="G79" s="74"/>
      <c r="H79" s="74"/>
      <c r="I79" s="74"/>
      <c r="J79" s="74"/>
    </row>
    <row r="80" spans="1:10" ht="31.5">
      <c r="A80" s="231" t="s">
        <v>347</v>
      </c>
      <c r="B80" s="6" t="s">
        <v>348</v>
      </c>
      <c r="C80" s="2"/>
      <c r="D80" s="10">
        <v>540000</v>
      </c>
      <c r="E80" s="138" t="s">
        <v>349</v>
      </c>
      <c r="F80" s="229"/>
      <c r="G80" s="74"/>
      <c r="H80" s="74"/>
      <c r="I80" s="74"/>
      <c r="J80" s="74"/>
    </row>
    <row r="81" spans="1:10" s="253" customFormat="1" ht="42">
      <c r="A81" s="259" t="s">
        <v>185</v>
      </c>
      <c r="B81" s="260" t="s">
        <v>182</v>
      </c>
      <c r="C81" s="254"/>
      <c r="D81" s="261">
        <v>810000</v>
      </c>
      <c r="E81" s="262"/>
      <c r="F81" s="265"/>
      <c r="G81" s="251"/>
      <c r="H81" s="251"/>
      <c r="I81" s="251"/>
      <c r="J81" s="251"/>
    </row>
    <row r="82" spans="1:10" s="253" customFormat="1" ht="31.5">
      <c r="A82" s="259" t="s">
        <v>351</v>
      </c>
      <c r="B82" s="260" t="s">
        <v>183</v>
      </c>
      <c r="C82" s="254"/>
      <c r="D82" s="261">
        <v>670000</v>
      </c>
      <c r="E82" s="262"/>
      <c r="F82" s="266" t="s">
        <v>350</v>
      </c>
      <c r="G82" s="267">
        <v>2</v>
      </c>
      <c r="H82" s="268" t="s">
        <v>339</v>
      </c>
      <c r="I82" s="251"/>
      <c r="J82" s="251"/>
    </row>
    <row r="83" spans="1:10" s="314" customFormat="1" ht="21">
      <c r="A83" s="307" t="s">
        <v>352</v>
      </c>
      <c r="B83" s="308" t="s">
        <v>364</v>
      </c>
      <c r="C83" s="309"/>
      <c r="D83" s="7">
        <v>150000</v>
      </c>
      <c r="E83" s="66"/>
      <c r="F83" s="310" t="s">
        <v>353</v>
      </c>
      <c r="G83" s="311"/>
      <c r="H83" s="312"/>
      <c r="I83" s="313"/>
      <c r="J83" s="313"/>
    </row>
    <row r="84" spans="1:10" s="314" customFormat="1" ht="31.5">
      <c r="A84" s="307" t="s">
        <v>354</v>
      </c>
      <c r="B84" s="308" t="s">
        <v>363</v>
      </c>
      <c r="C84" s="309"/>
      <c r="D84" s="7">
        <v>460000</v>
      </c>
      <c r="E84" s="66"/>
      <c r="F84" s="315" t="s">
        <v>355</v>
      </c>
      <c r="G84" s="311"/>
      <c r="H84" s="312"/>
      <c r="I84" s="313"/>
      <c r="J84" s="313"/>
    </row>
    <row r="85" spans="1:10" s="314" customFormat="1" ht="21">
      <c r="A85" s="307" t="s">
        <v>356</v>
      </c>
      <c r="B85" s="308" t="s">
        <v>362</v>
      </c>
      <c r="C85" s="309"/>
      <c r="D85" s="7">
        <v>465000</v>
      </c>
      <c r="E85" s="66"/>
      <c r="F85" s="310" t="s">
        <v>357</v>
      </c>
      <c r="G85" s="311"/>
      <c r="H85" s="312"/>
      <c r="I85" s="313"/>
      <c r="J85" s="313"/>
    </row>
    <row r="86" spans="1:10" s="314" customFormat="1" ht="21">
      <c r="A86" s="307" t="s">
        <v>347</v>
      </c>
      <c r="B86" s="308" t="s">
        <v>361</v>
      </c>
      <c r="C86" s="309"/>
      <c r="D86" s="7">
        <v>575000</v>
      </c>
      <c r="E86" s="66"/>
      <c r="F86" s="310" t="s">
        <v>358</v>
      </c>
      <c r="G86" s="311"/>
      <c r="H86" s="312"/>
      <c r="I86" s="313"/>
      <c r="J86" s="313"/>
    </row>
    <row r="87" spans="1:10" s="314" customFormat="1" ht="21">
      <c r="A87" s="307" t="s">
        <v>347</v>
      </c>
      <c r="B87" s="308" t="s">
        <v>360</v>
      </c>
      <c r="C87" s="309"/>
      <c r="D87" s="7">
        <v>153500</v>
      </c>
      <c r="E87" s="66"/>
      <c r="F87" s="310" t="s">
        <v>359</v>
      </c>
      <c r="G87" s="311"/>
      <c r="H87" s="312"/>
      <c r="I87" s="313"/>
      <c r="J87" s="313"/>
    </row>
    <row r="88" spans="1:10" ht="30.75" customHeight="1">
      <c r="A88" s="231"/>
      <c r="B88" s="6"/>
      <c r="C88" s="234" t="s">
        <v>28</v>
      </c>
      <c r="D88" s="153">
        <f>SUM(D5:D87)</f>
        <v>8888807.690000001</v>
      </c>
      <c r="E88" s="69"/>
      <c r="F88" s="235"/>
      <c r="G88" s="74"/>
      <c r="H88" s="74"/>
      <c r="I88" s="74"/>
      <c r="J88" s="74"/>
    </row>
    <row r="89" spans="1:10" ht="21" customHeight="1">
      <c r="A89" s="273" t="s">
        <v>94</v>
      </c>
      <c r="B89" s="273"/>
      <c r="C89" s="273"/>
      <c r="D89" s="273"/>
      <c r="E89" s="273"/>
      <c r="F89" s="273"/>
      <c r="G89" s="273"/>
      <c r="H89" s="273"/>
      <c r="I89" s="273"/>
      <c r="J89" s="273"/>
    </row>
    <row r="90" spans="1:10" ht="26.25" customHeight="1">
      <c r="A90" s="226" t="s">
        <v>94</v>
      </c>
      <c r="B90" s="236" t="s">
        <v>95</v>
      </c>
      <c r="C90" s="237" t="s">
        <v>96</v>
      </c>
      <c r="D90" s="238">
        <f>199750+812478.67</f>
        <v>1012228.67</v>
      </c>
      <c r="E90" s="68"/>
      <c r="F90" s="229"/>
      <c r="G90" s="74"/>
      <c r="H90" s="74"/>
      <c r="I90" s="74"/>
      <c r="J90" s="74"/>
    </row>
    <row r="91" spans="1:10" ht="26.25" customHeight="1">
      <c r="A91" s="231"/>
      <c r="B91" s="6"/>
      <c r="C91" s="234" t="s">
        <v>28</v>
      </c>
      <c r="D91" s="69">
        <f>D90</f>
        <v>1012228.67</v>
      </c>
      <c r="E91" s="148"/>
      <c r="F91" s="235">
        <f>SUM(F90)</f>
        <v>0</v>
      </c>
      <c r="G91" s="74"/>
      <c r="H91" s="74"/>
      <c r="I91" s="74"/>
      <c r="J91" s="74"/>
    </row>
    <row r="92" spans="1:10" ht="21" customHeight="1">
      <c r="A92" s="273" t="s">
        <v>123</v>
      </c>
      <c r="B92" s="273"/>
      <c r="C92" s="273"/>
      <c r="D92" s="273"/>
      <c r="E92" s="273"/>
      <c r="F92" s="273"/>
      <c r="G92" s="273"/>
      <c r="H92" s="273"/>
      <c r="I92" s="273"/>
      <c r="J92" s="273"/>
    </row>
    <row r="93" spans="1:10" ht="12.75">
      <c r="A93" s="231" t="s">
        <v>112</v>
      </c>
      <c r="B93" s="6" t="s">
        <v>113</v>
      </c>
      <c r="C93" s="2" t="s">
        <v>114</v>
      </c>
      <c r="D93" s="10">
        <v>131382.45</v>
      </c>
      <c r="E93" s="67"/>
      <c r="F93" s="229"/>
      <c r="G93" s="74"/>
      <c r="H93" s="74"/>
      <c r="I93" s="74"/>
      <c r="J93" s="74"/>
    </row>
    <row r="94" spans="1:10" ht="12.75">
      <c r="A94" s="231" t="s">
        <v>115</v>
      </c>
      <c r="B94" s="6" t="s">
        <v>113</v>
      </c>
      <c r="C94" s="2" t="s">
        <v>116</v>
      </c>
      <c r="D94" s="10">
        <v>1233699.97</v>
      </c>
      <c r="E94" s="67"/>
      <c r="F94" s="229"/>
      <c r="G94" s="74"/>
      <c r="H94" s="74"/>
      <c r="I94" s="74"/>
      <c r="J94" s="74"/>
    </row>
    <row r="95" spans="1:10" ht="12.75">
      <c r="A95" s="231" t="s">
        <v>117</v>
      </c>
      <c r="B95" s="6" t="s">
        <v>113</v>
      </c>
      <c r="C95" s="2" t="s">
        <v>116</v>
      </c>
      <c r="D95" s="10">
        <v>1033025.12</v>
      </c>
      <c r="E95" s="67"/>
      <c r="F95" s="229"/>
      <c r="G95" s="74"/>
      <c r="H95" s="74"/>
      <c r="I95" s="74"/>
      <c r="J95" s="74"/>
    </row>
    <row r="96" spans="1:10" ht="12.75">
      <c r="A96" s="231" t="s">
        <v>118</v>
      </c>
      <c r="B96" s="6" t="s">
        <v>68</v>
      </c>
      <c r="C96" s="2" t="s">
        <v>119</v>
      </c>
      <c r="D96" s="10">
        <v>51953.9</v>
      </c>
      <c r="E96" s="67"/>
      <c r="F96" s="229"/>
      <c r="G96" s="74"/>
      <c r="H96" s="74"/>
      <c r="I96" s="74"/>
      <c r="J96" s="74"/>
    </row>
    <row r="97" spans="1:10" ht="12.75">
      <c r="A97" s="231" t="s">
        <v>118</v>
      </c>
      <c r="B97" s="6" t="s">
        <v>71</v>
      </c>
      <c r="C97" s="2" t="s">
        <v>120</v>
      </c>
      <c r="D97" s="10">
        <v>197604.3</v>
      </c>
      <c r="E97" s="67"/>
      <c r="F97" s="229"/>
      <c r="G97" s="74"/>
      <c r="H97" s="74"/>
      <c r="I97" s="74"/>
      <c r="J97" s="74"/>
    </row>
    <row r="98" spans="1:10" ht="12.75">
      <c r="A98" s="231" t="s">
        <v>118</v>
      </c>
      <c r="B98" s="6" t="s">
        <v>69</v>
      </c>
      <c r="C98" s="2" t="s">
        <v>121</v>
      </c>
      <c r="D98" s="10">
        <v>184837.9</v>
      </c>
      <c r="E98" s="67"/>
      <c r="F98" s="229"/>
      <c r="G98" s="74"/>
      <c r="H98" s="74"/>
      <c r="I98" s="74"/>
      <c r="J98" s="74"/>
    </row>
    <row r="99" spans="1:10" ht="12.75">
      <c r="A99" s="231" t="s">
        <v>118</v>
      </c>
      <c r="B99" s="6" t="s">
        <v>54</v>
      </c>
      <c r="C99" s="2" t="s">
        <v>122</v>
      </c>
      <c r="D99" s="10">
        <v>5073.17</v>
      </c>
      <c r="E99" s="67"/>
      <c r="F99" s="229"/>
      <c r="G99" s="74"/>
      <c r="H99" s="74"/>
      <c r="I99" s="74"/>
      <c r="J99" s="74"/>
    </row>
    <row r="100" spans="1:10" ht="12.75">
      <c r="A100" s="231"/>
      <c r="B100" s="6"/>
      <c r="C100" s="234" t="s">
        <v>28</v>
      </c>
      <c r="D100" s="153">
        <f>SUM(D93:D99)</f>
        <v>2837576.8099999996</v>
      </c>
      <c r="E100" s="69"/>
      <c r="F100" s="235"/>
      <c r="G100" s="74"/>
      <c r="H100" s="74"/>
      <c r="I100" s="74"/>
      <c r="J100" s="74"/>
    </row>
    <row r="101" spans="1:10" ht="12.75">
      <c r="A101" s="274" t="s">
        <v>124</v>
      </c>
      <c r="B101" s="274"/>
      <c r="C101" s="274"/>
      <c r="D101" s="274"/>
      <c r="E101" s="274"/>
      <c r="F101" s="274"/>
      <c r="G101" s="274"/>
      <c r="H101" s="274"/>
      <c r="I101" s="274"/>
      <c r="J101" s="274"/>
    </row>
    <row r="102" spans="1:10" ht="21">
      <c r="A102" s="231" t="s">
        <v>137</v>
      </c>
      <c r="B102" s="6" t="s">
        <v>133</v>
      </c>
      <c r="C102" s="2" t="s">
        <v>138</v>
      </c>
      <c r="D102" s="10">
        <v>770457.79</v>
      </c>
      <c r="E102" s="67"/>
      <c r="F102" s="229"/>
      <c r="G102" s="74"/>
      <c r="H102" s="74"/>
      <c r="I102" s="74"/>
      <c r="J102" s="74"/>
    </row>
    <row r="103" spans="1:10" ht="12.75">
      <c r="A103" s="231"/>
      <c r="B103" s="6"/>
      <c r="C103" s="239" t="s">
        <v>28</v>
      </c>
      <c r="D103" s="139">
        <f>SUM(D102)</f>
        <v>770457.79</v>
      </c>
      <c r="E103" s="154"/>
      <c r="F103" s="240">
        <f>SUM(F102)</f>
        <v>0</v>
      </c>
      <c r="G103" s="74"/>
      <c r="H103" s="74"/>
      <c r="I103" s="74"/>
      <c r="J103" s="74"/>
    </row>
    <row r="104" spans="1:10" ht="12.75">
      <c r="A104" s="273" t="s">
        <v>128</v>
      </c>
      <c r="B104" s="273"/>
      <c r="C104" s="273"/>
      <c r="D104" s="273"/>
      <c r="E104" s="273"/>
      <c r="F104" s="273"/>
      <c r="G104" s="273"/>
      <c r="H104" s="273"/>
      <c r="I104" s="273"/>
      <c r="J104" s="273"/>
    </row>
    <row r="105" spans="1:10" ht="21">
      <c r="A105" s="231" t="s">
        <v>132</v>
      </c>
      <c r="B105" s="6" t="s">
        <v>133</v>
      </c>
      <c r="C105" s="2" t="s">
        <v>134</v>
      </c>
      <c r="D105" s="10">
        <v>181925.49</v>
      </c>
      <c r="E105" s="67"/>
      <c r="F105" s="229"/>
      <c r="G105" s="74"/>
      <c r="H105" s="74"/>
      <c r="I105" s="74"/>
      <c r="J105" s="74"/>
    </row>
    <row r="106" spans="1:10" ht="21">
      <c r="A106" s="231" t="s">
        <v>132</v>
      </c>
      <c r="B106" s="6" t="s">
        <v>133</v>
      </c>
      <c r="C106" s="2" t="s">
        <v>51</v>
      </c>
      <c r="D106" s="10">
        <v>2242889</v>
      </c>
      <c r="E106" s="67"/>
      <c r="F106" s="229"/>
      <c r="G106" s="74"/>
      <c r="H106" s="74"/>
      <c r="I106" s="74"/>
      <c r="J106" s="74"/>
    </row>
    <row r="107" spans="1:10" ht="21">
      <c r="A107" s="231" t="s">
        <v>135</v>
      </c>
      <c r="B107" s="6" t="s">
        <v>133</v>
      </c>
      <c r="C107" s="2" t="s">
        <v>136</v>
      </c>
      <c r="D107" s="10">
        <v>268047.18</v>
      </c>
      <c r="E107" s="67"/>
      <c r="F107" s="229"/>
      <c r="G107" s="74"/>
      <c r="H107" s="74"/>
      <c r="I107" s="74"/>
      <c r="J107" s="74"/>
    </row>
    <row r="108" spans="1:10" ht="12.75">
      <c r="A108" s="231"/>
      <c r="B108" s="6"/>
      <c r="C108" s="11" t="s">
        <v>28</v>
      </c>
      <c r="D108" s="153">
        <f>SUM(D105:D107)</f>
        <v>2692861.6700000004</v>
      </c>
      <c r="E108" s="70"/>
      <c r="F108" s="235"/>
      <c r="G108" s="74"/>
      <c r="H108" s="74"/>
      <c r="I108" s="74"/>
      <c r="J108" s="74"/>
    </row>
    <row r="109" spans="1:10" ht="12.75">
      <c r="A109" s="275" t="s">
        <v>129</v>
      </c>
      <c r="B109" s="275"/>
      <c r="C109" s="275"/>
      <c r="D109" s="275"/>
      <c r="E109" s="275"/>
      <c r="F109" s="275"/>
      <c r="G109" s="275"/>
      <c r="H109" s="275"/>
      <c r="I109" s="275"/>
      <c r="J109" s="275"/>
    </row>
    <row r="110" spans="1:10" ht="12.75">
      <c r="A110" s="231" t="s">
        <v>139</v>
      </c>
      <c r="B110" s="6" t="s">
        <v>140</v>
      </c>
      <c r="C110" s="2" t="s">
        <v>141</v>
      </c>
      <c r="D110" s="10">
        <v>140069.34</v>
      </c>
      <c r="E110" s="67"/>
      <c r="F110" s="229"/>
      <c r="G110" s="74"/>
      <c r="H110" s="74"/>
      <c r="I110" s="74"/>
      <c r="J110" s="74"/>
    </row>
    <row r="111" spans="1:10" ht="21">
      <c r="A111" s="231" t="s">
        <v>142</v>
      </c>
      <c r="B111" s="6" t="s">
        <v>140</v>
      </c>
      <c r="C111" s="2" t="s">
        <v>141</v>
      </c>
      <c r="D111" s="10">
        <v>4487.56</v>
      </c>
      <c r="E111" s="67"/>
      <c r="F111" s="229"/>
      <c r="G111" s="74"/>
      <c r="H111" s="74"/>
      <c r="I111" s="74"/>
      <c r="J111" s="74"/>
    </row>
    <row r="112" spans="1:10" ht="12.75">
      <c r="A112" s="231"/>
      <c r="B112" s="6"/>
      <c r="C112" s="11" t="s">
        <v>28</v>
      </c>
      <c r="D112" s="139">
        <f>SUM(D110:D111)</f>
        <v>144556.9</v>
      </c>
      <c r="E112" s="70"/>
      <c r="F112" s="241">
        <f>SUM(F110:F111)</f>
        <v>0</v>
      </c>
      <c r="G112" s="74"/>
      <c r="H112" s="74"/>
      <c r="I112" s="74"/>
      <c r="J112" s="74"/>
    </row>
    <row r="113" spans="1:10" ht="12.75">
      <c r="A113" s="276" t="s">
        <v>127</v>
      </c>
      <c r="B113" s="276"/>
      <c r="C113" s="276"/>
      <c r="D113" s="276"/>
      <c r="E113" s="276"/>
      <c r="F113" s="276"/>
      <c r="G113" s="276"/>
      <c r="H113" s="276"/>
      <c r="I113" s="276"/>
      <c r="J113" s="276"/>
    </row>
    <row r="114" spans="1:10" ht="12.75">
      <c r="A114" s="231" t="s">
        <v>143</v>
      </c>
      <c r="B114" s="6" t="s">
        <v>146</v>
      </c>
      <c r="C114" s="2" t="s">
        <v>144</v>
      </c>
      <c r="D114" s="10">
        <v>131095</v>
      </c>
      <c r="E114" s="67"/>
      <c r="F114" s="229"/>
      <c r="G114" s="74"/>
      <c r="H114" s="74"/>
      <c r="I114" s="74"/>
      <c r="J114" s="74"/>
    </row>
    <row r="115" spans="1:10" ht="12.75">
      <c r="A115" s="231" t="s">
        <v>145</v>
      </c>
      <c r="B115" s="6" t="s">
        <v>146</v>
      </c>
      <c r="C115" s="2" t="s">
        <v>144</v>
      </c>
      <c r="D115" s="10">
        <v>3662.24</v>
      </c>
      <c r="E115" s="67"/>
      <c r="F115" s="229"/>
      <c r="G115" s="74"/>
      <c r="H115" s="74"/>
      <c r="I115" s="74"/>
      <c r="J115" s="74"/>
    </row>
    <row r="116" spans="1:10" ht="12.75">
      <c r="A116" s="231"/>
      <c r="B116" s="6"/>
      <c r="C116" s="11" t="s">
        <v>28</v>
      </c>
      <c r="D116" s="70">
        <f>SUM(D114:D115)</f>
        <v>134757.24</v>
      </c>
      <c r="E116" s="148"/>
      <c r="F116" s="235">
        <f>SUM(F114:F115)</f>
        <v>0</v>
      </c>
      <c r="G116" s="74"/>
      <c r="H116" s="74"/>
      <c r="I116" s="74"/>
      <c r="J116" s="74"/>
    </row>
    <row r="117" spans="1:10" ht="12.75">
      <c r="A117" s="273" t="s">
        <v>126</v>
      </c>
      <c r="B117" s="273"/>
      <c r="C117" s="273"/>
      <c r="D117" s="273"/>
      <c r="E117" s="273"/>
      <c r="F117" s="273"/>
      <c r="G117" s="273"/>
      <c r="H117" s="273"/>
      <c r="I117" s="273"/>
      <c r="J117" s="273"/>
    </row>
    <row r="118" spans="1:10" ht="12.75">
      <c r="A118" s="231" t="s">
        <v>150</v>
      </c>
      <c r="B118" s="6" t="s">
        <v>151</v>
      </c>
      <c r="C118" s="2" t="s">
        <v>152</v>
      </c>
      <c r="D118" s="10">
        <v>170480.75</v>
      </c>
      <c r="E118" s="67"/>
      <c r="F118" s="229"/>
      <c r="G118" s="74"/>
      <c r="H118" s="74"/>
      <c r="I118" s="74"/>
      <c r="J118" s="74"/>
    </row>
    <row r="119" spans="1:10" ht="12.75">
      <c r="A119" s="231" t="s">
        <v>391</v>
      </c>
      <c r="B119" s="6" t="s">
        <v>45</v>
      </c>
      <c r="C119" s="2" t="s">
        <v>392</v>
      </c>
      <c r="D119" s="10">
        <v>316133.43</v>
      </c>
      <c r="E119" s="67">
        <v>1087.9</v>
      </c>
      <c r="F119" s="227">
        <v>1391.1</v>
      </c>
      <c r="G119" s="74">
        <v>2</v>
      </c>
      <c r="H119" s="244" t="s">
        <v>393</v>
      </c>
      <c r="I119" s="74">
        <v>8196.9</v>
      </c>
      <c r="J119" s="74"/>
    </row>
    <row r="120" spans="1:10" ht="12.75">
      <c r="A120" s="231"/>
      <c r="B120" s="6"/>
      <c r="C120" s="11" t="s">
        <v>28</v>
      </c>
      <c r="D120" s="139">
        <f>SUM(D118:D119)</f>
        <v>486614.18</v>
      </c>
      <c r="E120" s="70"/>
      <c r="F120" s="235">
        <f>SUM(F118:F118)</f>
        <v>0</v>
      </c>
      <c r="G120" s="74"/>
      <c r="H120" s="74"/>
      <c r="I120" s="74"/>
      <c r="J120" s="74"/>
    </row>
    <row r="121" spans="1:10" ht="12.75">
      <c r="A121" s="273" t="s">
        <v>199</v>
      </c>
      <c r="B121" s="273"/>
      <c r="C121" s="273"/>
      <c r="D121" s="273"/>
      <c r="E121" s="273"/>
      <c r="F121" s="273"/>
      <c r="G121" s="273"/>
      <c r="H121" s="273"/>
      <c r="I121" s="273"/>
      <c r="J121" s="273"/>
    </row>
    <row r="122" spans="1:10" ht="12.75">
      <c r="A122" s="231" t="s">
        <v>147</v>
      </c>
      <c r="B122" s="6" t="s">
        <v>148</v>
      </c>
      <c r="C122" s="2" t="s">
        <v>149</v>
      </c>
      <c r="D122" s="10">
        <v>67335.48</v>
      </c>
      <c r="E122" s="67"/>
      <c r="F122" s="229"/>
      <c r="G122" s="74"/>
      <c r="H122" s="74"/>
      <c r="I122" s="74"/>
      <c r="J122" s="74"/>
    </row>
    <row r="123" spans="1:10" ht="12.75">
      <c r="A123" s="231"/>
      <c r="B123" s="6"/>
      <c r="C123" s="239" t="s">
        <v>28</v>
      </c>
      <c r="D123" s="139">
        <f>SUM(D122)</f>
        <v>67335.48</v>
      </c>
      <c r="E123" s="154"/>
      <c r="F123" s="240">
        <f>SUM(F122)</f>
        <v>0</v>
      </c>
      <c r="G123" s="74"/>
      <c r="H123" s="74"/>
      <c r="I123" s="74"/>
      <c r="J123" s="74"/>
    </row>
    <row r="124" ht="12.75">
      <c r="F124" s="36"/>
    </row>
    <row r="125" ht="12.75">
      <c r="F125" s="36"/>
    </row>
    <row r="126" ht="13.5" thickBot="1">
      <c r="F126" s="36"/>
    </row>
    <row r="127" spans="4:6" ht="15.75" thickBot="1">
      <c r="D127" s="242">
        <f>D123+D120+D116+D112+D108+D103+D100+D91+D88</f>
        <v>17035196.43</v>
      </c>
      <c r="F127" s="36"/>
    </row>
    <row r="128" ht="12.75">
      <c r="F128" s="36"/>
    </row>
    <row r="129" ht="12.75">
      <c r="F129" s="36"/>
    </row>
    <row r="130" ht="12.75">
      <c r="F130" s="36"/>
    </row>
    <row r="131" ht="12.75">
      <c r="F131" s="36"/>
    </row>
    <row r="132" ht="12.75">
      <c r="F132" s="36"/>
    </row>
    <row r="133" ht="12.75">
      <c r="F133" s="36"/>
    </row>
    <row r="134" ht="12.75">
      <c r="F134" s="36"/>
    </row>
    <row r="135" ht="12.75">
      <c r="F135" s="36"/>
    </row>
    <row r="136" ht="12.75">
      <c r="F136" s="36"/>
    </row>
    <row r="137" ht="12.75">
      <c r="F137" s="36"/>
    </row>
    <row r="138" ht="12.75">
      <c r="F138" s="36"/>
    </row>
    <row r="139" ht="12.75">
      <c r="F139" s="36"/>
    </row>
    <row r="140" ht="12.75">
      <c r="F140" s="36"/>
    </row>
    <row r="141" ht="12.75">
      <c r="F141" s="36"/>
    </row>
    <row r="142" ht="12.75">
      <c r="F142" s="36"/>
    </row>
    <row r="143" ht="12.75">
      <c r="F143" s="36"/>
    </row>
    <row r="144" ht="12.75">
      <c r="F144" s="36"/>
    </row>
    <row r="145" ht="12.75">
      <c r="F145" s="36"/>
    </row>
    <row r="146" ht="12.75">
      <c r="F146" s="36"/>
    </row>
    <row r="147" ht="12.75">
      <c r="F147" s="36"/>
    </row>
    <row r="148" ht="12.75">
      <c r="F148" s="36"/>
    </row>
    <row r="149" ht="12.75">
      <c r="F149" s="36"/>
    </row>
    <row r="150" ht="12.75">
      <c r="F150" s="36"/>
    </row>
    <row r="151" ht="12.75">
      <c r="F151" s="36"/>
    </row>
    <row r="152" ht="12.75">
      <c r="F152" s="36"/>
    </row>
    <row r="153" ht="12.75">
      <c r="F153" s="36"/>
    </row>
    <row r="154" ht="12.75">
      <c r="F154" s="36"/>
    </row>
    <row r="155" ht="12.75">
      <c r="F155" s="36"/>
    </row>
    <row r="156" ht="12.75">
      <c r="F156" s="36"/>
    </row>
    <row r="157" ht="12.75">
      <c r="F157" s="36"/>
    </row>
    <row r="158" ht="12.75">
      <c r="F158" s="36"/>
    </row>
    <row r="159" ht="12.75">
      <c r="F159" s="36"/>
    </row>
  </sheetData>
  <sheetProtection/>
  <mergeCells count="12">
    <mergeCell ref="D14:D15"/>
    <mergeCell ref="F1:J1"/>
    <mergeCell ref="F2:J2"/>
    <mergeCell ref="A89:J89"/>
    <mergeCell ref="A92:J92"/>
    <mergeCell ref="J6:J7"/>
    <mergeCell ref="A121:J121"/>
    <mergeCell ref="A101:J101"/>
    <mergeCell ref="A104:J104"/>
    <mergeCell ref="A109:J109"/>
    <mergeCell ref="A113:J113"/>
    <mergeCell ref="A117:J1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rowBreaks count="3" manualBreakCount="3">
    <brk id="33" max="255" man="1"/>
    <brk id="69" max="255" man="1"/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47"/>
  <sheetViews>
    <sheetView view="pageBreakPreview" zoomScale="60" zoomScalePageLayoutView="0" workbookViewId="0" topLeftCell="A1">
      <selection activeCell="C156" sqref="C156"/>
    </sheetView>
  </sheetViews>
  <sheetFormatPr defaultColWidth="9.140625" defaultRowHeight="12.75"/>
  <cols>
    <col min="1" max="1" width="47.8515625" style="71" customWidth="1"/>
    <col min="2" max="2" width="23.140625" style="71" customWidth="1"/>
    <col min="3" max="3" width="24.140625" style="71" customWidth="1"/>
    <col min="4" max="4" width="34.28125" style="71" customWidth="1"/>
    <col min="5" max="5" width="12.28125" style="0" bestFit="1" customWidth="1"/>
  </cols>
  <sheetData>
    <row r="1" spans="1:4" ht="12.75">
      <c r="A1" s="194" t="s">
        <v>3</v>
      </c>
      <c r="B1" s="195"/>
      <c r="C1" s="196"/>
      <c r="D1" s="197"/>
    </row>
    <row r="2" spans="1:4" ht="12.75">
      <c r="A2" s="198" t="s">
        <v>337</v>
      </c>
      <c r="B2" s="187"/>
      <c r="C2" s="188"/>
      <c r="D2" s="199"/>
    </row>
    <row r="3" spans="1:4" ht="12.75">
      <c r="A3" s="200" t="s">
        <v>4</v>
      </c>
      <c r="B3" s="189" t="s">
        <v>21</v>
      </c>
      <c r="C3" s="190" t="s">
        <v>20</v>
      </c>
      <c r="D3" s="201" t="s">
        <v>304</v>
      </c>
    </row>
    <row r="4" spans="1:4" ht="12.75">
      <c r="A4" s="202" t="s">
        <v>29</v>
      </c>
      <c r="B4" s="191"/>
      <c r="C4" s="191"/>
      <c r="D4" s="203"/>
    </row>
    <row r="5" spans="1:4" ht="12.75">
      <c r="A5" s="87" t="s">
        <v>35</v>
      </c>
      <c r="B5" s="12">
        <v>2006</v>
      </c>
      <c r="C5" s="13">
        <v>2465</v>
      </c>
      <c r="D5" s="88"/>
    </row>
    <row r="6" spans="1:4" ht="12.75">
      <c r="A6" s="87" t="s">
        <v>35</v>
      </c>
      <c r="B6" s="12">
        <v>2006</v>
      </c>
      <c r="C6" s="13">
        <v>3754.12</v>
      </c>
      <c r="D6" s="88"/>
    </row>
    <row r="7" spans="1:4" ht="12.75">
      <c r="A7" s="87" t="s">
        <v>35</v>
      </c>
      <c r="B7" s="12">
        <v>2006</v>
      </c>
      <c r="C7" s="13">
        <v>3280.58</v>
      </c>
      <c r="D7" s="88"/>
    </row>
    <row r="8" spans="1:4" ht="12.75">
      <c r="A8" s="87" t="s">
        <v>36</v>
      </c>
      <c r="B8" s="12">
        <v>2006</v>
      </c>
      <c r="C8" s="14">
        <v>1002.23</v>
      </c>
      <c r="D8" s="89"/>
    </row>
    <row r="9" spans="1:4" ht="12.75">
      <c r="A9" s="87" t="s">
        <v>37</v>
      </c>
      <c r="B9" s="12">
        <v>2006</v>
      </c>
      <c r="C9" s="14">
        <v>753.96</v>
      </c>
      <c r="D9" s="89"/>
    </row>
    <row r="10" spans="1:4" ht="12.75">
      <c r="A10" s="87" t="s">
        <v>220</v>
      </c>
      <c r="B10" s="12">
        <v>2008</v>
      </c>
      <c r="C10" s="13">
        <v>521.99</v>
      </c>
      <c r="D10" s="88"/>
    </row>
    <row r="11" spans="1:4" ht="12.75">
      <c r="A11" s="87" t="s">
        <v>220</v>
      </c>
      <c r="B11" s="12">
        <v>2008</v>
      </c>
      <c r="C11" s="13">
        <v>521.99</v>
      </c>
      <c r="D11" s="88"/>
    </row>
    <row r="12" spans="1:4" ht="12.75">
      <c r="A12" s="87" t="s">
        <v>39</v>
      </c>
      <c r="B12" s="12">
        <v>2006</v>
      </c>
      <c r="C12" s="13">
        <v>1218.78</v>
      </c>
      <c r="D12" s="89"/>
    </row>
    <row r="13" spans="1:4" ht="12.75">
      <c r="A13" s="87" t="s">
        <v>226</v>
      </c>
      <c r="B13" s="12">
        <v>2007</v>
      </c>
      <c r="C13" s="13">
        <v>2199</v>
      </c>
      <c r="D13" s="89"/>
    </row>
    <row r="14" spans="1:5" ht="12.75">
      <c r="A14" s="87" t="s">
        <v>223</v>
      </c>
      <c r="B14" s="12">
        <v>2007</v>
      </c>
      <c r="C14" s="13">
        <v>650</v>
      </c>
      <c r="D14" s="89"/>
      <c r="E14" s="126"/>
    </row>
    <row r="15" spans="1:4" ht="12.75">
      <c r="A15" s="87" t="s">
        <v>224</v>
      </c>
      <c r="B15" s="12">
        <v>2007</v>
      </c>
      <c r="C15" s="13">
        <v>2200</v>
      </c>
      <c r="D15" s="89"/>
    </row>
    <row r="16" spans="1:4" ht="12.75">
      <c r="A16" s="87" t="s">
        <v>225</v>
      </c>
      <c r="B16" s="12">
        <v>2007</v>
      </c>
      <c r="C16" s="13">
        <v>600</v>
      </c>
      <c r="D16" s="89"/>
    </row>
    <row r="17" spans="1:4" ht="12.75">
      <c r="A17" s="87" t="s">
        <v>227</v>
      </c>
      <c r="B17" s="12">
        <v>2007</v>
      </c>
      <c r="C17" s="13">
        <v>2379</v>
      </c>
      <c r="D17" s="89"/>
    </row>
    <row r="18" spans="1:4" ht="12.75">
      <c r="A18" s="87" t="s">
        <v>229</v>
      </c>
      <c r="B18" s="12">
        <v>2007</v>
      </c>
      <c r="C18" s="13">
        <v>1512.8</v>
      </c>
      <c r="D18" s="89"/>
    </row>
    <row r="19" spans="1:4" ht="12.75">
      <c r="A19" s="87" t="s">
        <v>228</v>
      </c>
      <c r="B19" s="12">
        <v>2007</v>
      </c>
      <c r="C19" s="13">
        <v>1921.5</v>
      </c>
      <c r="D19" s="89"/>
    </row>
    <row r="20" spans="1:4" ht="12.75">
      <c r="A20" s="87" t="s">
        <v>222</v>
      </c>
      <c r="B20" s="12">
        <v>2007</v>
      </c>
      <c r="C20" s="13">
        <v>2562</v>
      </c>
      <c r="D20" s="89"/>
    </row>
    <row r="21" spans="1:4" ht="12.75">
      <c r="A21" s="87" t="s">
        <v>229</v>
      </c>
      <c r="B21" s="12">
        <v>2007</v>
      </c>
      <c r="C21" s="13">
        <v>1512.8</v>
      </c>
      <c r="D21" s="89"/>
    </row>
    <row r="22" spans="1:4" ht="12.75">
      <c r="A22" s="87" t="s">
        <v>230</v>
      </c>
      <c r="B22" s="12">
        <v>2008</v>
      </c>
      <c r="C22" s="13">
        <v>1435.95</v>
      </c>
      <c r="D22" s="89"/>
    </row>
    <row r="23" spans="1:4" ht="12.75">
      <c r="A23" s="87" t="s">
        <v>220</v>
      </c>
      <c r="B23" s="12">
        <v>2008</v>
      </c>
      <c r="C23" s="13">
        <v>521.99</v>
      </c>
      <c r="D23" s="89"/>
    </row>
    <row r="24" spans="1:4" ht="12.75">
      <c r="A24" s="87" t="s">
        <v>231</v>
      </c>
      <c r="B24" s="12">
        <v>2008</v>
      </c>
      <c r="C24" s="13">
        <v>684.42</v>
      </c>
      <c r="D24" s="89"/>
    </row>
    <row r="25" spans="1:4" ht="21">
      <c r="A25" s="87" t="s">
        <v>232</v>
      </c>
      <c r="B25" s="12">
        <v>2007</v>
      </c>
      <c r="C25" s="13">
        <v>30192.69</v>
      </c>
      <c r="D25" s="89"/>
    </row>
    <row r="26" spans="1:4" ht="21">
      <c r="A26" s="87" t="s">
        <v>233</v>
      </c>
      <c r="B26" s="12">
        <v>2007</v>
      </c>
      <c r="C26" s="13">
        <v>6493.17</v>
      </c>
      <c r="D26" s="89"/>
    </row>
    <row r="27" spans="1:4" ht="12.75">
      <c r="A27" s="87" t="s">
        <v>235</v>
      </c>
      <c r="B27" s="12">
        <v>2007</v>
      </c>
      <c r="C27" s="13">
        <v>2553.73</v>
      </c>
      <c r="D27" s="89"/>
    </row>
    <row r="28" spans="1:4" ht="12.75">
      <c r="A28" s="87" t="s">
        <v>234</v>
      </c>
      <c r="B28" s="12">
        <v>2007</v>
      </c>
      <c r="C28" s="13">
        <v>1228.8</v>
      </c>
      <c r="D28" s="89"/>
    </row>
    <row r="29" spans="1:4" ht="12.75">
      <c r="A29" s="87" t="s">
        <v>236</v>
      </c>
      <c r="B29" s="12">
        <v>2007</v>
      </c>
      <c r="C29" s="13">
        <v>1040.18</v>
      </c>
      <c r="D29" s="89"/>
    </row>
    <row r="30" spans="1:4" ht="12.75">
      <c r="A30" s="87" t="s">
        <v>237</v>
      </c>
      <c r="B30" s="12">
        <v>2007</v>
      </c>
      <c r="C30" s="13">
        <v>854</v>
      </c>
      <c r="D30" s="89"/>
    </row>
    <row r="31" spans="1:4" ht="12.75">
      <c r="A31" s="87" t="s">
        <v>238</v>
      </c>
      <c r="B31" s="12">
        <v>2007</v>
      </c>
      <c r="C31" s="13">
        <v>854</v>
      </c>
      <c r="D31" s="89"/>
    </row>
    <row r="32" spans="1:4" ht="12.75">
      <c r="A32" s="87" t="s">
        <v>239</v>
      </c>
      <c r="B32" s="12">
        <v>2007</v>
      </c>
      <c r="C32" s="13">
        <v>854</v>
      </c>
      <c r="D32" s="89"/>
    </row>
    <row r="33" spans="1:4" ht="12.75">
      <c r="A33" s="87" t="s">
        <v>240</v>
      </c>
      <c r="B33" s="12">
        <v>2007</v>
      </c>
      <c r="C33" s="13">
        <v>854</v>
      </c>
      <c r="D33" s="89"/>
    </row>
    <row r="34" spans="1:4" ht="12.75">
      <c r="A34" s="87" t="s">
        <v>241</v>
      </c>
      <c r="B34" s="12">
        <v>2007</v>
      </c>
      <c r="C34" s="13">
        <v>854</v>
      </c>
      <c r="D34" s="89"/>
    </row>
    <row r="35" spans="1:4" ht="12.75">
      <c r="A35" s="87" t="s">
        <v>242</v>
      </c>
      <c r="B35" s="12">
        <v>2007</v>
      </c>
      <c r="C35" s="13">
        <v>2928</v>
      </c>
      <c r="D35" s="89"/>
    </row>
    <row r="36" spans="1:4" ht="12.75">
      <c r="A36" s="87" t="s">
        <v>243</v>
      </c>
      <c r="B36" s="12">
        <v>2007</v>
      </c>
      <c r="C36" s="13">
        <v>2928</v>
      </c>
      <c r="D36" s="89"/>
    </row>
    <row r="37" spans="1:4" ht="12.75">
      <c r="A37" s="87" t="s">
        <v>244</v>
      </c>
      <c r="B37" s="12">
        <v>2007</v>
      </c>
      <c r="C37" s="13">
        <v>2928</v>
      </c>
      <c r="D37" s="89"/>
    </row>
    <row r="38" spans="1:4" ht="12.75">
      <c r="A38" s="87" t="s">
        <v>245</v>
      </c>
      <c r="B38" s="12">
        <v>2007</v>
      </c>
      <c r="C38" s="13">
        <v>2928</v>
      </c>
      <c r="D38" s="89"/>
    </row>
    <row r="39" spans="1:4" ht="12.75">
      <c r="A39" s="87" t="s">
        <v>246</v>
      </c>
      <c r="B39" s="12">
        <v>2007</v>
      </c>
      <c r="C39" s="13">
        <v>2928</v>
      </c>
      <c r="D39" s="89"/>
    </row>
    <row r="40" spans="1:4" ht="12.75">
      <c r="A40" s="87" t="s">
        <v>247</v>
      </c>
      <c r="B40" s="12">
        <v>2008</v>
      </c>
      <c r="C40" s="13">
        <v>1950</v>
      </c>
      <c r="D40" s="89"/>
    </row>
    <row r="41" spans="1:4" ht="12.75">
      <c r="A41" s="87" t="s">
        <v>248</v>
      </c>
      <c r="B41" s="12">
        <v>2007</v>
      </c>
      <c r="C41" s="13">
        <v>1980.06</v>
      </c>
      <c r="D41" s="89"/>
    </row>
    <row r="42" spans="1:4" ht="12.75">
      <c r="A42" s="87" t="s">
        <v>307</v>
      </c>
      <c r="B42" s="12">
        <v>2009</v>
      </c>
      <c r="C42" s="13">
        <v>4678.7</v>
      </c>
      <c r="D42" s="89"/>
    </row>
    <row r="43" spans="1:4" ht="12.75">
      <c r="A43" s="87" t="s">
        <v>308</v>
      </c>
      <c r="B43" s="12">
        <v>2009</v>
      </c>
      <c r="C43" s="13">
        <v>1390.8</v>
      </c>
      <c r="D43" s="89"/>
    </row>
    <row r="44" spans="1:4" ht="12.75">
      <c r="A44" s="87" t="s">
        <v>309</v>
      </c>
      <c r="B44" s="12">
        <v>2009</v>
      </c>
      <c r="C44" s="13">
        <v>399</v>
      </c>
      <c r="D44" s="89"/>
    </row>
    <row r="45" spans="1:4" ht="12.75">
      <c r="A45" s="87" t="s">
        <v>365</v>
      </c>
      <c r="B45" s="12">
        <v>2010</v>
      </c>
      <c r="C45" s="13">
        <v>2379</v>
      </c>
      <c r="D45" s="89"/>
    </row>
    <row r="46" spans="1:4" ht="12.75">
      <c r="A46" s="87"/>
      <c r="B46" s="18" t="s">
        <v>28</v>
      </c>
      <c r="C46" s="139">
        <f>SUM(C5:C45)</f>
        <v>104894.23999999999</v>
      </c>
      <c r="D46" s="90"/>
    </row>
    <row r="47" spans="1:4" ht="12.75">
      <c r="A47" s="96" t="s">
        <v>94</v>
      </c>
      <c r="B47" s="22"/>
      <c r="C47" s="192"/>
      <c r="D47" s="204"/>
    </row>
    <row r="48" spans="1:4" ht="12.75">
      <c r="A48" s="91" t="s">
        <v>98</v>
      </c>
      <c r="B48" s="12">
        <v>2007</v>
      </c>
      <c r="C48" s="13">
        <v>705.74</v>
      </c>
      <c r="D48" s="89"/>
    </row>
    <row r="49" spans="1:4" ht="12.75">
      <c r="A49" s="91" t="s">
        <v>98</v>
      </c>
      <c r="B49" s="12">
        <v>2008</v>
      </c>
      <c r="C49" s="13">
        <v>815</v>
      </c>
      <c r="D49" s="89"/>
    </row>
    <row r="50" spans="1:4" ht="12.75">
      <c r="A50" s="91" t="s">
        <v>99</v>
      </c>
      <c r="B50" s="12">
        <v>2007</v>
      </c>
      <c r="C50" s="13">
        <v>532.79</v>
      </c>
      <c r="D50" s="89"/>
    </row>
    <row r="51" spans="1:4" ht="12.75">
      <c r="A51" s="91" t="s">
        <v>99</v>
      </c>
      <c r="B51" s="12">
        <v>2008</v>
      </c>
      <c r="C51" s="13">
        <v>685</v>
      </c>
      <c r="D51" s="89"/>
    </row>
    <row r="52" spans="1:4" ht="12.75">
      <c r="A52" s="87" t="s">
        <v>263</v>
      </c>
      <c r="B52" s="15">
        <v>2006</v>
      </c>
      <c r="C52" s="16">
        <v>1150</v>
      </c>
      <c r="D52" s="89"/>
    </row>
    <row r="53" spans="1:4" ht="12.75">
      <c r="A53" s="87" t="s">
        <v>320</v>
      </c>
      <c r="B53" s="15">
        <v>2009</v>
      </c>
      <c r="C53" s="16">
        <v>1310</v>
      </c>
      <c r="D53" s="89"/>
    </row>
    <row r="54" spans="1:5" ht="12.75">
      <c r="A54" s="87" t="s">
        <v>320</v>
      </c>
      <c r="B54" s="15">
        <v>2009</v>
      </c>
      <c r="C54" s="16">
        <v>1360</v>
      </c>
      <c r="D54" s="89"/>
      <c r="E54" s="126"/>
    </row>
    <row r="55" spans="1:4" ht="12.75">
      <c r="A55" s="87" t="s">
        <v>320</v>
      </c>
      <c r="B55" s="15">
        <v>2009</v>
      </c>
      <c r="C55" s="16">
        <v>850</v>
      </c>
      <c r="D55" s="89"/>
    </row>
    <row r="56" spans="1:4" ht="12.75">
      <c r="A56" s="87" t="s">
        <v>321</v>
      </c>
      <c r="B56" s="15">
        <v>2009</v>
      </c>
      <c r="C56" s="16">
        <v>450</v>
      </c>
      <c r="D56" s="89"/>
    </row>
    <row r="57" spans="1:4" ht="12.75">
      <c r="A57" s="87" t="s">
        <v>321</v>
      </c>
      <c r="B57" s="15">
        <v>2009</v>
      </c>
      <c r="C57" s="16">
        <v>450</v>
      </c>
      <c r="D57" s="89"/>
    </row>
    <row r="58" spans="1:4" ht="12.75">
      <c r="A58" s="87" t="s">
        <v>322</v>
      </c>
      <c r="B58" s="15">
        <v>2009</v>
      </c>
      <c r="C58" s="16">
        <v>130</v>
      </c>
      <c r="D58" s="89"/>
    </row>
    <row r="59" spans="1:4" ht="12.75">
      <c r="A59" s="87" t="s">
        <v>323</v>
      </c>
      <c r="B59" s="15">
        <v>2009</v>
      </c>
      <c r="C59" s="16">
        <v>920</v>
      </c>
      <c r="D59" s="89"/>
    </row>
    <row r="60" spans="1:4" ht="12.75">
      <c r="A60" s="87" t="s">
        <v>374</v>
      </c>
      <c r="B60" s="15">
        <v>2009</v>
      </c>
      <c r="C60" s="16">
        <v>2200</v>
      </c>
      <c r="D60" s="89"/>
    </row>
    <row r="61" spans="1:4" ht="12.75">
      <c r="A61" s="87" t="s">
        <v>375</v>
      </c>
      <c r="B61" s="15">
        <v>2010</v>
      </c>
      <c r="C61" s="16">
        <v>1049</v>
      </c>
      <c r="D61" s="89"/>
    </row>
    <row r="62" spans="1:4" ht="12.75">
      <c r="A62" s="87" t="s">
        <v>376</v>
      </c>
      <c r="B62" s="15">
        <v>2009</v>
      </c>
      <c r="C62" s="16">
        <v>793</v>
      </c>
      <c r="D62" s="89"/>
    </row>
    <row r="63" spans="1:4" ht="12.75">
      <c r="A63" s="87"/>
      <c r="B63" s="19" t="s">
        <v>28</v>
      </c>
      <c r="C63" s="139">
        <f>SUM(C48:C62)</f>
        <v>13400.529999999999</v>
      </c>
      <c r="D63" s="90"/>
    </row>
    <row r="64" spans="1:4" ht="12.75">
      <c r="A64" s="92" t="s">
        <v>101</v>
      </c>
      <c r="B64" s="20"/>
      <c r="C64" s="152"/>
      <c r="D64" s="205"/>
    </row>
    <row r="65" spans="1:5" ht="12.75">
      <c r="A65" s="94" t="s">
        <v>272</v>
      </c>
      <c r="B65" s="17">
        <v>2006</v>
      </c>
      <c r="C65" s="21">
        <v>899</v>
      </c>
      <c r="D65" s="93"/>
      <c r="E65" s="126"/>
    </row>
    <row r="66" spans="1:4" ht="12.75">
      <c r="A66" s="94" t="s">
        <v>273</v>
      </c>
      <c r="B66" s="17">
        <v>2007</v>
      </c>
      <c r="C66" s="21">
        <v>594</v>
      </c>
      <c r="D66" s="93"/>
    </row>
    <row r="67" spans="1:4" ht="12.75">
      <c r="A67" s="94" t="s">
        <v>35</v>
      </c>
      <c r="B67" s="17">
        <v>2007</v>
      </c>
      <c r="C67" s="21">
        <v>3933</v>
      </c>
      <c r="D67" s="93"/>
    </row>
    <row r="68" spans="1:4" ht="12.75">
      <c r="A68" s="94" t="s">
        <v>313</v>
      </c>
      <c r="B68" s="17">
        <v>2008</v>
      </c>
      <c r="C68" s="21">
        <v>1512</v>
      </c>
      <c r="D68" s="93"/>
    </row>
    <row r="69" spans="1:4" ht="12.75">
      <c r="A69" s="94" t="s">
        <v>313</v>
      </c>
      <c r="B69" s="17">
        <v>2008</v>
      </c>
      <c r="C69" s="21">
        <v>1722</v>
      </c>
      <c r="D69" s="93"/>
    </row>
    <row r="70" spans="1:4" ht="12.75">
      <c r="A70" s="94" t="s">
        <v>313</v>
      </c>
      <c r="B70" s="17">
        <v>2008</v>
      </c>
      <c r="C70" s="21">
        <v>1411.57</v>
      </c>
      <c r="D70" s="93"/>
    </row>
    <row r="71" spans="1:4" ht="12.75">
      <c r="A71" s="94" t="s">
        <v>315</v>
      </c>
      <c r="B71" s="17">
        <v>2008</v>
      </c>
      <c r="C71" s="21">
        <v>750</v>
      </c>
      <c r="D71" s="93"/>
    </row>
    <row r="72" spans="1:4" ht="12.75">
      <c r="A72" s="94" t="s">
        <v>314</v>
      </c>
      <c r="B72" s="17">
        <v>2008</v>
      </c>
      <c r="C72" s="21">
        <v>869</v>
      </c>
      <c r="D72" s="93"/>
    </row>
    <row r="73" spans="1:4" ht="12.75">
      <c r="A73" s="94" t="s">
        <v>273</v>
      </c>
      <c r="B73" s="17">
        <v>2008</v>
      </c>
      <c r="C73" s="21">
        <v>649</v>
      </c>
      <c r="D73" s="93"/>
    </row>
    <row r="74" spans="1:4" ht="12.75">
      <c r="A74" s="94" t="s">
        <v>381</v>
      </c>
      <c r="B74" s="17">
        <v>2009</v>
      </c>
      <c r="C74" s="21">
        <v>2499.05</v>
      </c>
      <c r="D74" s="93"/>
    </row>
    <row r="75" spans="1:4" ht="12.75">
      <c r="A75" s="94"/>
      <c r="B75" s="19" t="s">
        <v>28</v>
      </c>
      <c r="C75" s="139">
        <f>SUM(C65:C74)</f>
        <v>14838.619999999999</v>
      </c>
      <c r="D75" s="95"/>
    </row>
    <row r="76" spans="1:4" ht="12.75">
      <c r="A76" s="96" t="s">
        <v>124</v>
      </c>
      <c r="B76" s="22"/>
      <c r="C76" s="193"/>
      <c r="D76" s="204"/>
    </row>
    <row r="77" spans="1:4" ht="12.75">
      <c r="A77" s="94" t="s">
        <v>154</v>
      </c>
      <c r="B77" s="17">
        <v>2006</v>
      </c>
      <c r="C77" s="21">
        <v>897</v>
      </c>
      <c r="D77" s="93"/>
    </row>
    <row r="78" spans="1:4" ht="12.75">
      <c r="A78" s="94" t="s">
        <v>155</v>
      </c>
      <c r="B78" s="17">
        <v>2006</v>
      </c>
      <c r="C78" s="21">
        <v>8866</v>
      </c>
      <c r="D78" s="93"/>
    </row>
    <row r="79" spans="1:4" ht="12.75">
      <c r="A79" s="94" t="s">
        <v>156</v>
      </c>
      <c r="B79" s="17">
        <v>2006</v>
      </c>
      <c r="C79" s="21">
        <v>10612</v>
      </c>
      <c r="D79" s="93"/>
    </row>
    <row r="80" spans="1:4" ht="12.75">
      <c r="A80" s="94" t="s">
        <v>157</v>
      </c>
      <c r="B80" s="17">
        <v>2006</v>
      </c>
      <c r="C80" s="21">
        <v>1793</v>
      </c>
      <c r="D80" s="93"/>
    </row>
    <row r="81" spans="1:4" ht="12.75">
      <c r="A81" s="94" t="s">
        <v>158</v>
      </c>
      <c r="B81" s="17">
        <v>2006</v>
      </c>
      <c r="C81" s="21">
        <v>2386.32</v>
      </c>
      <c r="D81" s="97"/>
    </row>
    <row r="82" spans="1:5" ht="12.75">
      <c r="A82" s="94" t="s">
        <v>159</v>
      </c>
      <c r="B82" s="17">
        <v>2006</v>
      </c>
      <c r="C82" s="21">
        <v>13117.62</v>
      </c>
      <c r="D82" s="93"/>
      <c r="E82" s="126"/>
    </row>
    <row r="83" spans="1:4" ht="12.75">
      <c r="A83" s="94" t="s">
        <v>160</v>
      </c>
      <c r="B83" s="17">
        <v>2006</v>
      </c>
      <c r="C83" s="21">
        <v>1793</v>
      </c>
      <c r="D83" s="93"/>
    </row>
    <row r="84" spans="1:4" ht="12.75">
      <c r="A84" s="94" t="s">
        <v>285</v>
      </c>
      <c r="B84" s="17">
        <v>2008</v>
      </c>
      <c r="C84" s="21">
        <v>2205</v>
      </c>
      <c r="D84" s="93"/>
    </row>
    <row r="85" spans="1:4" ht="12.75">
      <c r="A85" s="94" t="s">
        <v>286</v>
      </c>
      <c r="B85" s="17">
        <v>2008</v>
      </c>
      <c r="C85" s="21">
        <v>16290</v>
      </c>
      <c r="D85" s="93"/>
    </row>
    <row r="86" spans="1:4" ht="12.75">
      <c r="A86" s="94" t="s">
        <v>287</v>
      </c>
      <c r="B86" s="17">
        <v>2008</v>
      </c>
      <c r="C86" s="21">
        <v>1900</v>
      </c>
      <c r="D86" s="93"/>
    </row>
    <row r="87" spans="1:4" ht="12.75">
      <c r="A87" s="94" t="s">
        <v>288</v>
      </c>
      <c r="B87" s="17">
        <v>2008</v>
      </c>
      <c r="C87" s="21">
        <v>680</v>
      </c>
      <c r="D87" s="93"/>
    </row>
    <row r="88" spans="1:4" ht="12.75">
      <c r="A88" s="94" t="s">
        <v>158</v>
      </c>
      <c r="B88" s="17">
        <v>2008</v>
      </c>
      <c r="C88" s="21">
        <v>1842.2</v>
      </c>
      <c r="D88" s="93"/>
    </row>
    <row r="89" spans="1:4" ht="12.75">
      <c r="A89" s="94" t="s">
        <v>289</v>
      </c>
      <c r="B89" s="17">
        <v>2008</v>
      </c>
      <c r="C89" s="21">
        <v>7623</v>
      </c>
      <c r="D89" s="93"/>
    </row>
    <row r="90" spans="1:4" ht="12.75">
      <c r="A90" s="94" t="s">
        <v>290</v>
      </c>
      <c r="B90" s="17">
        <v>2008</v>
      </c>
      <c r="C90" s="21">
        <v>518</v>
      </c>
      <c r="D90" s="93"/>
    </row>
    <row r="91" spans="1:4" ht="12.75">
      <c r="A91" s="94"/>
      <c r="B91" s="19" t="s">
        <v>28</v>
      </c>
      <c r="C91" s="139">
        <f>SUM(C77:C90)</f>
        <v>70523.14</v>
      </c>
      <c r="D91" s="95"/>
    </row>
    <row r="92" spans="1:4" ht="12.75">
      <c r="A92" s="96" t="s">
        <v>128</v>
      </c>
      <c r="B92" s="22"/>
      <c r="C92" s="193"/>
      <c r="D92" s="204"/>
    </row>
    <row r="93" spans="1:4" ht="12.75">
      <c r="A93" s="94" t="s">
        <v>292</v>
      </c>
      <c r="B93" s="15">
        <v>2006</v>
      </c>
      <c r="C93" s="21">
        <v>2690</v>
      </c>
      <c r="D93" s="93"/>
    </row>
    <row r="94" spans="1:4" ht="12.75">
      <c r="A94" s="94" t="s">
        <v>293</v>
      </c>
      <c r="B94" s="15">
        <v>2006</v>
      </c>
      <c r="C94" s="21">
        <v>14661</v>
      </c>
      <c r="D94" s="93"/>
    </row>
    <row r="95" spans="1:4" ht="12.75">
      <c r="A95" s="94" t="s">
        <v>153</v>
      </c>
      <c r="B95" s="15">
        <v>2006</v>
      </c>
      <c r="C95" s="21">
        <v>1692</v>
      </c>
      <c r="D95" s="93"/>
    </row>
    <row r="96" spans="1:4" ht="12.75">
      <c r="A96" s="94" t="s">
        <v>154</v>
      </c>
      <c r="B96" s="15">
        <v>2006</v>
      </c>
      <c r="C96" s="21">
        <v>897</v>
      </c>
      <c r="D96" s="93"/>
    </row>
    <row r="97" spans="1:4" ht="12.75">
      <c r="A97" s="94" t="s">
        <v>368</v>
      </c>
      <c r="B97" s="15">
        <v>2006</v>
      </c>
      <c r="C97" s="21">
        <v>8866</v>
      </c>
      <c r="D97" s="93"/>
    </row>
    <row r="98" spans="1:4" ht="12.75">
      <c r="A98" s="94" t="s">
        <v>369</v>
      </c>
      <c r="B98" s="15">
        <v>2006</v>
      </c>
      <c r="C98" s="21">
        <v>10612</v>
      </c>
      <c r="D98" s="93"/>
    </row>
    <row r="99" spans="1:4" ht="12.75">
      <c r="A99" s="94" t="s">
        <v>366</v>
      </c>
      <c r="B99" s="15">
        <v>2006</v>
      </c>
      <c r="C99" s="21">
        <v>1793</v>
      </c>
      <c r="D99" s="93"/>
    </row>
    <row r="100" spans="1:4" ht="12.75">
      <c r="A100" s="94" t="s">
        <v>370</v>
      </c>
      <c r="B100" s="15">
        <v>2007</v>
      </c>
      <c r="C100" s="21">
        <v>875</v>
      </c>
      <c r="D100" s="93"/>
    </row>
    <row r="101" spans="1:4" ht="12.75">
      <c r="A101" s="94" t="s">
        <v>389</v>
      </c>
      <c r="B101" s="15">
        <v>2008</v>
      </c>
      <c r="C101" s="21">
        <v>820</v>
      </c>
      <c r="D101" s="93"/>
    </row>
    <row r="102" spans="1:4" ht="12.75">
      <c r="A102" s="94"/>
      <c r="B102" s="19" t="s">
        <v>28</v>
      </c>
      <c r="C102" s="139">
        <f>SUM(C93:C101)</f>
        <v>42906</v>
      </c>
      <c r="D102" s="95"/>
    </row>
    <row r="103" spans="1:4" ht="12.75">
      <c r="A103" s="96" t="s">
        <v>295</v>
      </c>
      <c r="B103" s="22"/>
      <c r="C103" s="193"/>
      <c r="D103" s="204"/>
    </row>
    <row r="104" spans="1:4" ht="12.75">
      <c r="A104" s="94"/>
      <c r="B104" s="17"/>
      <c r="C104" s="21"/>
      <c r="D104" s="93"/>
    </row>
    <row r="105" spans="1:4" ht="12.75">
      <c r="A105" s="96" t="s">
        <v>130</v>
      </c>
      <c r="B105" s="23"/>
      <c r="C105" s="192"/>
      <c r="D105" s="206"/>
    </row>
    <row r="106" spans="1:4" ht="12.75">
      <c r="A106" s="94" t="s">
        <v>296</v>
      </c>
      <c r="B106" s="17">
        <v>2006</v>
      </c>
      <c r="C106" s="21">
        <v>869</v>
      </c>
      <c r="D106" s="93"/>
    </row>
    <row r="107" spans="1:5" ht="12.75">
      <c r="A107" s="94" t="s">
        <v>297</v>
      </c>
      <c r="B107" s="17">
        <v>2008</v>
      </c>
      <c r="C107" s="21">
        <v>1080</v>
      </c>
      <c r="D107" s="93"/>
      <c r="E107" s="126"/>
    </row>
    <row r="108" spans="1:5" ht="12.75">
      <c r="A108" s="94" t="s">
        <v>383</v>
      </c>
      <c r="B108" s="17">
        <v>2008</v>
      </c>
      <c r="C108" s="21">
        <v>899</v>
      </c>
      <c r="D108" s="93"/>
      <c r="E108" s="126"/>
    </row>
    <row r="109" spans="1:5" ht="12.75">
      <c r="A109" s="94" t="s">
        <v>98</v>
      </c>
      <c r="B109" s="17"/>
      <c r="C109" s="21">
        <v>1020</v>
      </c>
      <c r="D109" s="93"/>
      <c r="E109" s="126"/>
    </row>
    <row r="110" spans="1:4" ht="12.75">
      <c r="A110" s="94"/>
      <c r="B110" s="19" t="s">
        <v>28</v>
      </c>
      <c r="C110" s="139">
        <f>SUM(C106:C109)</f>
        <v>3868</v>
      </c>
      <c r="D110" s="95"/>
    </row>
    <row r="111" spans="1:4" ht="12.75">
      <c r="A111" s="96" t="s">
        <v>198</v>
      </c>
      <c r="B111" s="22"/>
      <c r="C111" s="193"/>
      <c r="D111" s="204"/>
    </row>
    <row r="112" spans="1:4" ht="12.75">
      <c r="A112" s="94" t="s">
        <v>298</v>
      </c>
      <c r="B112" s="15">
        <v>2008</v>
      </c>
      <c r="C112" s="21">
        <v>2205</v>
      </c>
      <c r="D112" s="93"/>
    </row>
    <row r="113" spans="1:4" ht="12.75">
      <c r="A113" s="94" t="s">
        <v>293</v>
      </c>
      <c r="B113" s="15">
        <v>2008</v>
      </c>
      <c r="C113" s="21">
        <v>16290</v>
      </c>
      <c r="D113" s="93"/>
    </row>
    <row r="114" spans="1:4" ht="12.75">
      <c r="A114" s="94" t="s">
        <v>287</v>
      </c>
      <c r="B114" s="15">
        <v>2008</v>
      </c>
      <c r="C114" s="21">
        <v>1900</v>
      </c>
      <c r="D114" s="93"/>
    </row>
    <row r="115" spans="1:4" ht="12.75">
      <c r="A115" s="94" t="s">
        <v>299</v>
      </c>
      <c r="B115" s="15">
        <v>2008</v>
      </c>
      <c r="C115" s="21">
        <v>680</v>
      </c>
      <c r="D115" s="93"/>
    </row>
    <row r="116" spans="1:4" ht="12.75">
      <c r="A116" s="94" t="s">
        <v>158</v>
      </c>
      <c r="B116" s="15">
        <v>2008</v>
      </c>
      <c r="C116" s="21">
        <v>1842.2</v>
      </c>
      <c r="D116" s="93"/>
    </row>
    <row r="117" spans="1:4" ht="12.75">
      <c r="A117" s="94" t="s">
        <v>289</v>
      </c>
      <c r="B117" s="15">
        <v>2008</v>
      </c>
      <c r="C117" s="21">
        <v>7623</v>
      </c>
      <c r="D117" s="93"/>
    </row>
    <row r="118" spans="1:4" ht="12.75">
      <c r="A118" s="94" t="s">
        <v>290</v>
      </c>
      <c r="B118" s="15">
        <v>2008</v>
      </c>
      <c r="C118" s="21">
        <v>518</v>
      </c>
      <c r="D118" s="93"/>
    </row>
    <row r="119" spans="1:4" ht="12.75">
      <c r="A119" s="94" t="s">
        <v>366</v>
      </c>
      <c r="B119" s="15">
        <v>2009</v>
      </c>
      <c r="C119" s="21">
        <v>1250</v>
      </c>
      <c r="D119" s="93"/>
    </row>
    <row r="120" spans="1:4" ht="12.75">
      <c r="A120" s="94"/>
      <c r="B120" s="19" t="s">
        <v>28</v>
      </c>
      <c r="C120" s="139">
        <f>SUM(C112:C119)</f>
        <v>32308.2</v>
      </c>
      <c r="D120" s="95"/>
    </row>
    <row r="121" spans="1:4" ht="12.75">
      <c r="A121" s="92" t="s">
        <v>127</v>
      </c>
      <c r="B121" s="22"/>
      <c r="C121" s="193"/>
      <c r="D121" s="204"/>
    </row>
    <row r="122" spans="1:4" ht="12.75">
      <c r="A122" s="94" t="s">
        <v>161</v>
      </c>
      <c r="B122" s="17">
        <v>2006</v>
      </c>
      <c r="C122" s="21">
        <v>1450</v>
      </c>
      <c r="D122" s="93"/>
    </row>
    <row r="123" spans="1:4" ht="12.75">
      <c r="A123" s="94"/>
      <c r="B123" s="19" t="s">
        <v>28</v>
      </c>
      <c r="C123" s="139">
        <f>SUM(C122)</f>
        <v>1450</v>
      </c>
      <c r="D123" s="95"/>
    </row>
    <row r="124" spans="1:4" ht="12.75">
      <c r="A124" s="96" t="s">
        <v>126</v>
      </c>
      <c r="B124" s="22"/>
      <c r="C124" s="193"/>
      <c r="D124" s="204"/>
    </row>
    <row r="125" spans="1:4" ht="12.75">
      <c r="A125" s="94" t="s">
        <v>38</v>
      </c>
      <c r="B125" s="17">
        <v>2006</v>
      </c>
      <c r="C125" s="21">
        <v>824.14</v>
      </c>
      <c r="D125" s="93"/>
    </row>
    <row r="126" spans="1:4" ht="12.75">
      <c r="A126" s="94" t="s">
        <v>162</v>
      </c>
      <c r="B126" s="17">
        <v>2006</v>
      </c>
      <c r="C126" s="21">
        <v>9064.77</v>
      </c>
      <c r="D126" s="93"/>
    </row>
    <row r="127" spans="1:4" ht="12.75">
      <c r="A127" s="94" t="s">
        <v>163</v>
      </c>
      <c r="B127" s="17">
        <v>2006</v>
      </c>
      <c r="C127" s="21">
        <v>15019.29</v>
      </c>
      <c r="D127" s="93"/>
    </row>
    <row r="128" spans="1:4" ht="12.75">
      <c r="A128" s="94" t="s">
        <v>164</v>
      </c>
      <c r="B128" s="17">
        <v>2006</v>
      </c>
      <c r="C128" s="21">
        <v>1741.31</v>
      </c>
      <c r="D128" s="93"/>
    </row>
    <row r="129" spans="1:5" ht="12.75">
      <c r="A129" s="94" t="s">
        <v>165</v>
      </c>
      <c r="B129" s="17">
        <v>2006</v>
      </c>
      <c r="C129" s="21">
        <v>7029.57</v>
      </c>
      <c r="D129" s="93"/>
      <c r="E129" s="126"/>
    </row>
    <row r="130" spans="1:5" ht="12.75">
      <c r="A130" s="94" t="s">
        <v>382</v>
      </c>
      <c r="B130" s="17">
        <v>2007</v>
      </c>
      <c r="C130" s="21">
        <v>6768.56</v>
      </c>
      <c r="D130" s="93"/>
      <c r="E130" s="126"/>
    </row>
    <row r="131" spans="1:5" ht="12.75">
      <c r="A131" s="94" t="s">
        <v>383</v>
      </c>
      <c r="B131" s="17">
        <v>2007</v>
      </c>
      <c r="C131" s="21">
        <v>440.72</v>
      </c>
      <c r="D131" s="93"/>
      <c r="E131" s="126"/>
    </row>
    <row r="132" spans="1:4" ht="12.75">
      <c r="A132" s="94"/>
      <c r="B132" s="19" t="s">
        <v>28</v>
      </c>
      <c r="C132" s="139">
        <f>SUM(C125:C131)</f>
        <v>40888.36</v>
      </c>
      <c r="D132" s="95"/>
    </row>
    <row r="133" spans="1:4" ht="12.75">
      <c r="A133" s="96" t="s">
        <v>199</v>
      </c>
      <c r="B133" s="22"/>
      <c r="C133" s="193"/>
      <c r="D133" s="204"/>
    </row>
    <row r="134" spans="1:4" ht="12.75">
      <c r="A134" s="94" t="s">
        <v>97</v>
      </c>
      <c r="B134" s="17">
        <v>2006</v>
      </c>
      <c r="C134" s="21">
        <v>3373.3</v>
      </c>
      <c r="D134" s="93"/>
    </row>
    <row r="135" spans="1:4" ht="12.75">
      <c r="A135" s="94" t="s">
        <v>298</v>
      </c>
      <c r="B135" s="15">
        <v>2007</v>
      </c>
      <c r="C135" s="21">
        <v>4554</v>
      </c>
      <c r="D135" s="93"/>
    </row>
    <row r="136" spans="1:4" ht="12.75">
      <c r="A136" s="94" t="s">
        <v>293</v>
      </c>
      <c r="B136" s="15">
        <v>2007</v>
      </c>
      <c r="C136" s="21">
        <v>16425</v>
      </c>
      <c r="D136" s="93"/>
    </row>
    <row r="137" spans="1:4" ht="12.75">
      <c r="A137" s="94" t="s">
        <v>287</v>
      </c>
      <c r="B137" s="15">
        <v>2007</v>
      </c>
      <c r="C137" s="21">
        <v>1895</v>
      </c>
      <c r="D137" s="93"/>
    </row>
    <row r="138" spans="1:4" ht="12.75">
      <c r="A138" s="94" t="s">
        <v>302</v>
      </c>
      <c r="B138" s="15">
        <v>2007</v>
      </c>
      <c r="C138" s="21">
        <v>765</v>
      </c>
      <c r="D138" s="93"/>
    </row>
    <row r="139" spans="1:4" ht="12.75">
      <c r="A139" s="94" t="s">
        <v>301</v>
      </c>
      <c r="B139" s="15">
        <v>2007</v>
      </c>
      <c r="C139" s="21">
        <v>2464.4</v>
      </c>
      <c r="D139" s="93"/>
    </row>
    <row r="140" spans="1:4" ht="12.75">
      <c r="A140" s="94" t="s">
        <v>289</v>
      </c>
      <c r="B140" s="15">
        <v>2007</v>
      </c>
      <c r="C140" s="21">
        <v>6336</v>
      </c>
      <c r="D140" s="93"/>
    </row>
    <row r="141" spans="1:4" ht="12.75">
      <c r="A141" s="94" t="s">
        <v>290</v>
      </c>
      <c r="B141" s="15">
        <v>2007</v>
      </c>
      <c r="C141" s="21">
        <v>651</v>
      </c>
      <c r="D141" s="93"/>
    </row>
    <row r="142" spans="1:4" ht="13.5" thickBot="1">
      <c r="A142" s="98"/>
      <c r="B142" s="99" t="s">
        <v>28</v>
      </c>
      <c r="C142" s="143">
        <f>SUM(C134:C141)</f>
        <v>36463.7</v>
      </c>
      <c r="D142" s="100"/>
    </row>
    <row r="144" ht="13.5" thickBot="1">
      <c r="D144" s="73"/>
    </row>
    <row r="145" spans="2:3" ht="13.5" thickBot="1">
      <c r="B145" s="207" t="s">
        <v>326</v>
      </c>
      <c r="C145" s="208">
        <f>C142+C132+C123+C120+C110+C102+C91+C75+C63+C46</f>
        <v>361540.79000000004</v>
      </c>
    </row>
    <row r="147" ht="12.75">
      <c r="D147" s="7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8" r:id="rId1"/>
  <rowBreaks count="3" manualBreakCount="3">
    <brk id="38" max="3" man="1"/>
    <brk id="75" max="3" man="1"/>
    <brk id="11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">
      <selection activeCell="D37" sqref="D37"/>
    </sheetView>
  </sheetViews>
  <sheetFormatPr defaultColWidth="9.140625" defaultRowHeight="12.75"/>
  <cols>
    <col min="1" max="1" width="52.7109375" style="71" customWidth="1"/>
    <col min="2" max="2" width="26.8515625" style="71" customWidth="1"/>
    <col min="3" max="3" width="27.00390625" style="71" customWidth="1"/>
    <col min="4" max="4" width="23.140625" style="71" customWidth="1"/>
  </cols>
  <sheetData>
    <row r="1" spans="1:4" s="52" customFormat="1" ht="19.5" customHeight="1">
      <c r="A1" s="281" t="s">
        <v>336</v>
      </c>
      <c r="B1" s="282"/>
      <c r="C1" s="282"/>
      <c r="D1" s="283"/>
    </row>
    <row r="2" spans="1:4" s="52" customFormat="1" ht="19.5" customHeight="1">
      <c r="A2" s="284" t="s">
        <v>328</v>
      </c>
      <c r="B2" s="285"/>
      <c r="C2" s="285"/>
      <c r="D2" s="286"/>
    </row>
    <row r="3" spans="1:4" s="52" customFormat="1" ht="19.5" customHeight="1">
      <c r="A3" s="177" t="s">
        <v>4</v>
      </c>
      <c r="B3" s="162" t="s">
        <v>21</v>
      </c>
      <c r="C3" s="163" t="s">
        <v>20</v>
      </c>
      <c r="D3" s="178" t="s">
        <v>304</v>
      </c>
    </row>
    <row r="4" spans="1:4" s="52" customFormat="1" ht="19.5" customHeight="1">
      <c r="A4" s="179" t="s">
        <v>29</v>
      </c>
      <c r="B4" s="166"/>
      <c r="C4" s="167"/>
      <c r="D4" s="180"/>
    </row>
    <row r="5" spans="1:4" s="52" customFormat="1" ht="19.5" customHeight="1">
      <c r="A5" s="101" t="s">
        <v>221</v>
      </c>
      <c r="B5" s="42">
        <v>2006</v>
      </c>
      <c r="C5" s="41">
        <v>3745.12</v>
      </c>
      <c r="D5" s="181"/>
    </row>
    <row r="6" spans="1:4" s="52" customFormat="1" ht="19.5" customHeight="1">
      <c r="A6" s="101" t="s">
        <v>388</v>
      </c>
      <c r="B6" s="42">
        <v>2009</v>
      </c>
      <c r="C6" s="41">
        <v>1000</v>
      </c>
      <c r="D6" s="181"/>
    </row>
    <row r="7" spans="1:4" s="52" customFormat="1" ht="19.5" customHeight="1">
      <c r="A7" s="106"/>
      <c r="B7" s="62" t="s">
        <v>195</v>
      </c>
      <c r="C7" s="140">
        <f>SUM(C5:C6)</f>
        <v>4745.12</v>
      </c>
      <c r="D7" s="182"/>
    </row>
    <row r="8" spans="1:4" s="52" customFormat="1" ht="19.5" customHeight="1">
      <c r="A8" s="179" t="s">
        <v>94</v>
      </c>
      <c r="B8" s="170"/>
      <c r="C8" s="171"/>
      <c r="D8" s="183"/>
    </row>
    <row r="9" spans="1:4" s="52" customFormat="1" ht="19.5" customHeight="1">
      <c r="A9" s="101" t="s">
        <v>100</v>
      </c>
      <c r="B9" s="42">
        <v>2006</v>
      </c>
      <c r="C9" s="41">
        <v>1203</v>
      </c>
      <c r="D9" s="181"/>
    </row>
    <row r="10" spans="1:4" s="52" customFormat="1" ht="19.5" customHeight="1">
      <c r="A10" s="105" t="s">
        <v>390</v>
      </c>
      <c r="B10" s="46">
        <v>2009</v>
      </c>
      <c r="C10" s="176">
        <v>780</v>
      </c>
      <c r="D10" s="184"/>
    </row>
    <row r="11" spans="1:4" s="52" customFormat="1" ht="19.5" customHeight="1">
      <c r="A11" s="105"/>
      <c r="B11" s="141" t="s">
        <v>195</v>
      </c>
      <c r="C11" s="63">
        <f>SUM(C9:C10)</f>
        <v>1983</v>
      </c>
      <c r="D11" s="184"/>
    </row>
    <row r="12" spans="1:4" s="52" customFormat="1" ht="19.5" customHeight="1">
      <c r="A12" s="102" t="s">
        <v>101</v>
      </c>
      <c r="B12" s="173"/>
      <c r="C12" s="168"/>
      <c r="D12" s="185"/>
    </row>
    <row r="13" spans="1:4" s="52" customFormat="1" ht="19.5" customHeight="1">
      <c r="A13" s="103" t="s">
        <v>102</v>
      </c>
      <c r="B13" s="43">
        <v>2005</v>
      </c>
      <c r="C13" s="44">
        <v>2732.8</v>
      </c>
      <c r="D13" s="104"/>
    </row>
    <row r="14" spans="1:4" s="52" customFormat="1" ht="19.5" customHeight="1">
      <c r="A14" s="103" t="s">
        <v>103</v>
      </c>
      <c r="B14" s="43">
        <v>2005</v>
      </c>
      <c r="C14" s="44">
        <v>3821.04</v>
      </c>
      <c r="D14" s="104"/>
    </row>
    <row r="15" spans="1:4" s="52" customFormat="1" ht="19.5" customHeight="1">
      <c r="A15" s="103" t="s">
        <v>104</v>
      </c>
      <c r="B15" s="43">
        <v>2006</v>
      </c>
      <c r="C15" s="44">
        <v>1186.99</v>
      </c>
      <c r="D15" s="104"/>
    </row>
    <row r="16" spans="1:4" s="52" customFormat="1" ht="19.5" customHeight="1">
      <c r="A16" s="105" t="s">
        <v>271</v>
      </c>
      <c r="B16" s="46">
        <v>2007</v>
      </c>
      <c r="C16" s="47">
        <v>1028</v>
      </c>
      <c r="D16" s="104"/>
    </row>
    <row r="17" spans="1:4" s="52" customFormat="1" ht="19.5" customHeight="1">
      <c r="A17" s="106"/>
      <c r="B17" s="50" t="s">
        <v>195</v>
      </c>
      <c r="C17" s="140">
        <f>SUM(C13:C16)</f>
        <v>8768.83</v>
      </c>
      <c r="D17" s="182"/>
    </row>
    <row r="18" spans="1:4" s="52" customFormat="1" ht="19.5" customHeight="1">
      <c r="A18" s="102" t="s">
        <v>124</v>
      </c>
      <c r="B18" s="173"/>
      <c r="C18" s="168"/>
      <c r="D18" s="185"/>
    </row>
    <row r="19" spans="1:4" s="52" customFormat="1" ht="19.5" customHeight="1">
      <c r="A19" s="106" t="s">
        <v>291</v>
      </c>
      <c r="B19" s="48">
        <v>2008</v>
      </c>
      <c r="C19" s="75">
        <v>3281.8</v>
      </c>
      <c r="D19" s="107"/>
    </row>
    <row r="20" spans="1:4" s="52" customFormat="1" ht="19.5" customHeight="1">
      <c r="A20" s="108"/>
      <c r="B20" s="50" t="s">
        <v>195</v>
      </c>
      <c r="C20" s="60">
        <f>SUM(C19)</f>
        <v>3281.8</v>
      </c>
      <c r="D20" s="186"/>
    </row>
    <row r="21" spans="1:4" s="52" customFormat="1" ht="19.5" customHeight="1">
      <c r="A21" s="102" t="s">
        <v>128</v>
      </c>
      <c r="B21" s="173"/>
      <c r="C21" s="168"/>
      <c r="D21" s="185"/>
    </row>
    <row r="22" spans="1:4" s="52" customFormat="1" ht="19.5" customHeight="1">
      <c r="A22" s="106" t="s">
        <v>371</v>
      </c>
      <c r="B22" s="48">
        <v>2006</v>
      </c>
      <c r="C22" s="75">
        <v>2386.32</v>
      </c>
      <c r="D22" s="107"/>
    </row>
    <row r="23" spans="1:4" s="52" customFormat="1" ht="19.5" customHeight="1">
      <c r="A23" s="106" t="s">
        <v>372</v>
      </c>
      <c r="B23" s="48">
        <v>2008</v>
      </c>
      <c r="C23" s="75">
        <v>849</v>
      </c>
      <c r="D23" s="107"/>
    </row>
    <row r="24" spans="1:4" s="52" customFormat="1" ht="19.5" customHeight="1">
      <c r="A24" s="106" t="s">
        <v>131</v>
      </c>
      <c r="B24" s="48">
        <v>2009</v>
      </c>
      <c r="C24" s="75">
        <v>2120</v>
      </c>
      <c r="D24" s="107"/>
    </row>
    <row r="25" spans="1:4" s="52" customFormat="1" ht="19.5" customHeight="1">
      <c r="A25" s="108"/>
      <c r="B25" s="50" t="s">
        <v>195</v>
      </c>
      <c r="C25" s="169">
        <f>SUM(C22:C24)</f>
        <v>5355.32</v>
      </c>
      <c r="D25" s="109"/>
    </row>
    <row r="26" spans="1:4" s="52" customFormat="1" ht="19.5" customHeight="1">
      <c r="A26" s="102" t="s">
        <v>198</v>
      </c>
      <c r="B26" s="173"/>
      <c r="C26" s="168"/>
      <c r="D26" s="185"/>
    </row>
    <row r="27" spans="1:4" s="52" customFormat="1" ht="19.5" customHeight="1">
      <c r="A27" s="105" t="s">
        <v>300</v>
      </c>
      <c r="B27" s="46">
        <v>2008</v>
      </c>
      <c r="C27" s="61">
        <v>3481.8</v>
      </c>
      <c r="D27" s="104"/>
    </row>
    <row r="28" spans="1:4" s="52" customFormat="1" ht="19.5" customHeight="1">
      <c r="A28" s="108"/>
      <c r="B28" s="50" t="s">
        <v>195</v>
      </c>
      <c r="C28" s="169">
        <f>SUM(C27)</f>
        <v>3481.8</v>
      </c>
      <c r="D28" s="109"/>
    </row>
    <row r="29" spans="1:4" s="52" customFormat="1" ht="19.5" customHeight="1">
      <c r="A29" s="102" t="s">
        <v>126</v>
      </c>
      <c r="B29" s="173"/>
      <c r="C29" s="168"/>
      <c r="D29" s="185"/>
    </row>
    <row r="30" spans="1:4" s="52" customFormat="1" ht="19.5" customHeight="1">
      <c r="A30" s="103" t="s">
        <v>166</v>
      </c>
      <c r="B30" s="43">
        <v>2006</v>
      </c>
      <c r="C30" s="44">
        <v>2426.66</v>
      </c>
      <c r="D30" s="104"/>
    </row>
    <row r="31" spans="1:4" s="52" customFormat="1" ht="19.5" customHeight="1">
      <c r="A31" s="103" t="s">
        <v>167</v>
      </c>
      <c r="B31" s="43">
        <v>2006</v>
      </c>
      <c r="C31" s="44">
        <v>3410.14</v>
      </c>
      <c r="D31" s="104"/>
    </row>
    <row r="32" spans="1:4" s="52" customFormat="1" ht="19.5" customHeight="1">
      <c r="A32" s="108"/>
      <c r="B32" s="50" t="s">
        <v>195</v>
      </c>
      <c r="C32" s="140">
        <f>SUM(C30:C31)</f>
        <v>5836.799999999999</v>
      </c>
      <c r="D32" s="109"/>
    </row>
    <row r="33" spans="1:4" s="52" customFormat="1" ht="19.5" customHeight="1">
      <c r="A33" s="102" t="s">
        <v>303</v>
      </c>
      <c r="B33" s="173"/>
      <c r="C33" s="168"/>
      <c r="D33" s="185"/>
    </row>
    <row r="34" spans="1:4" s="52" customFormat="1" ht="19.5" customHeight="1">
      <c r="A34" s="105" t="s">
        <v>291</v>
      </c>
      <c r="B34" s="46">
        <v>2007</v>
      </c>
      <c r="C34" s="61">
        <v>3592.9</v>
      </c>
      <c r="D34" s="104"/>
    </row>
    <row r="35" spans="1:4" s="52" customFormat="1" ht="19.5" customHeight="1" thickBot="1">
      <c r="A35" s="110"/>
      <c r="B35" s="111" t="s">
        <v>195</v>
      </c>
      <c r="C35" s="144">
        <f>SUM(C34)</f>
        <v>3592.9</v>
      </c>
      <c r="D35" s="112"/>
    </row>
    <row r="36" s="52" customFormat="1" ht="19.5" customHeight="1"/>
    <row r="37" spans="1:4" s="52" customFormat="1" ht="19.5" customHeight="1" thickBot="1">
      <c r="A37" s="130"/>
      <c r="B37" s="131"/>
      <c r="C37" s="132"/>
      <c r="D37" s="133"/>
    </row>
    <row r="38" ht="15.75" thickBot="1">
      <c r="B38" s="242">
        <f>C35+C32+C28+C25+C20+C17+C11+C7</f>
        <v>37045.57</v>
      </c>
    </row>
    <row r="39" ht="12.75">
      <c r="C39" s="73"/>
    </row>
    <row r="40" ht="12.75">
      <c r="B40" s="73"/>
    </row>
  </sheetData>
  <sheetProtection/>
  <mergeCells count="2">
    <mergeCell ref="A1:D1"/>
    <mergeCell ref="A2:D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31">
      <selection activeCell="L63" sqref="K62:L63"/>
    </sheetView>
  </sheetViews>
  <sheetFormatPr defaultColWidth="9.140625" defaultRowHeight="12.75"/>
  <cols>
    <col min="1" max="1" width="50.00390625" style="52" customWidth="1"/>
    <col min="2" max="2" width="12.57421875" style="52" customWidth="1"/>
    <col min="3" max="3" width="23.8515625" style="52" customWidth="1"/>
    <col min="4" max="4" width="29.57421875" style="52" customWidth="1"/>
    <col min="5" max="16384" width="9.140625" style="52" customWidth="1"/>
  </cols>
  <sheetData>
    <row r="1" spans="1:4" ht="10.5">
      <c r="A1" s="287" t="s">
        <v>197</v>
      </c>
      <c r="B1" s="287"/>
      <c r="C1" s="287"/>
      <c r="D1" s="287"/>
    </row>
    <row r="2" spans="1:4" ht="10.5">
      <c r="A2" s="285" t="s">
        <v>196</v>
      </c>
      <c r="B2" s="285"/>
      <c r="C2" s="285"/>
      <c r="D2" s="285"/>
    </row>
    <row r="3" spans="1:4" ht="21">
      <c r="A3" s="161" t="s">
        <v>4</v>
      </c>
      <c r="B3" s="162" t="s">
        <v>21</v>
      </c>
      <c r="C3" s="163" t="s">
        <v>20</v>
      </c>
      <c r="D3" s="164" t="s">
        <v>304</v>
      </c>
    </row>
    <row r="4" spans="1:4" ht="10.5">
      <c r="A4" s="165" t="s">
        <v>29</v>
      </c>
      <c r="B4" s="166"/>
      <c r="C4" s="167"/>
      <c r="D4" s="168"/>
    </row>
    <row r="5" spans="1:4" ht="10.5">
      <c r="A5" s="45" t="s">
        <v>250</v>
      </c>
      <c r="B5" s="46"/>
      <c r="C5" s="61">
        <v>4366.38</v>
      </c>
      <c r="D5" s="55"/>
    </row>
    <row r="6" spans="1:4" ht="10.5">
      <c r="A6" s="45" t="s">
        <v>249</v>
      </c>
      <c r="B6" s="46"/>
      <c r="C6" s="61">
        <v>2511.98</v>
      </c>
      <c r="D6" s="55"/>
    </row>
    <row r="7" spans="1:4" ht="10.5">
      <c r="A7" s="45" t="s">
        <v>251</v>
      </c>
      <c r="B7" s="46"/>
      <c r="C7" s="61">
        <v>471.33</v>
      </c>
      <c r="D7" s="55"/>
    </row>
    <row r="8" spans="1:4" ht="10.5">
      <c r="A8" s="45" t="s">
        <v>252</v>
      </c>
      <c r="B8" s="46"/>
      <c r="C8" s="61">
        <v>7368.25</v>
      </c>
      <c r="D8" s="55"/>
    </row>
    <row r="9" spans="1:4" ht="11.25" customHeight="1">
      <c r="A9" s="45" t="s">
        <v>253</v>
      </c>
      <c r="B9" s="46">
        <v>2009</v>
      </c>
      <c r="C9" s="61">
        <v>1543.3</v>
      </c>
      <c r="D9" s="55"/>
    </row>
    <row r="10" spans="1:4" ht="10.5">
      <c r="A10" s="45" t="s">
        <v>254</v>
      </c>
      <c r="B10" s="46"/>
      <c r="C10" s="61">
        <v>6480</v>
      </c>
      <c r="D10" s="55"/>
    </row>
    <row r="11" spans="1:4" ht="10.5">
      <c r="A11" s="45" t="s">
        <v>311</v>
      </c>
      <c r="B11" s="46"/>
      <c r="C11" s="61">
        <f>8*220</f>
        <v>1760</v>
      </c>
      <c r="D11" s="55"/>
    </row>
    <row r="12" spans="1:4" ht="10.5">
      <c r="A12" s="45" t="s">
        <v>255</v>
      </c>
      <c r="B12" s="46"/>
      <c r="C12" s="61">
        <v>8381.4</v>
      </c>
      <c r="D12" s="55"/>
    </row>
    <row r="13" spans="1:4" ht="10.5">
      <c r="A13" s="45" t="s">
        <v>256</v>
      </c>
      <c r="B13" s="46">
        <v>2010</v>
      </c>
      <c r="C13" s="61">
        <v>3500</v>
      </c>
      <c r="D13" s="55"/>
    </row>
    <row r="14" spans="1:4" ht="10.5">
      <c r="A14" s="45" t="s">
        <v>257</v>
      </c>
      <c r="B14" s="46">
        <v>2010</v>
      </c>
      <c r="C14" s="61">
        <v>353.8</v>
      </c>
      <c r="D14" s="55"/>
    </row>
    <row r="15" spans="1:4" ht="10.5">
      <c r="A15" s="45" t="s">
        <v>258</v>
      </c>
      <c r="B15" s="46">
        <v>2010</v>
      </c>
      <c r="C15" s="61">
        <v>1460</v>
      </c>
      <c r="D15" s="55"/>
    </row>
    <row r="16" spans="1:4" ht="10.5">
      <c r="A16" s="45" t="s">
        <v>259</v>
      </c>
      <c r="B16" s="46">
        <v>2010</v>
      </c>
      <c r="C16" s="61">
        <v>933.3</v>
      </c>
      <c r="D16" s="55"/>
    </row>
    <row r="17" spans="1:4" ht="10.5">
      <c r="A17" s="45" t="s">
        <v>260</v>
      </c>
      <c r="B17" s="46">
        <v>2010</v>
      </c>
      <c r="C17" s="61">
        <v>933.3</v>
      </c>
      <c r="D17" s="55"/>
    </row>
    <row r="18" spans="1:4" ht="10.5">
      <c r="A18" s="45" t="s">
        <v>261</v>
      </c>
      <c r="B18" s="46">
        <v>2010</v>
      </c>
      <c r="C18" s="61">
        <v>671</v>
      </c>
      <c r="D18" s="55"/>
    </row>
    <row r="19" spans="1:4" ht="10.5">
      <c r="A19" s="45" t="s">
        <v>312</v>
      </c>
      <c r="B19" s="46">
        <v>2010</v>
      </c>
      <c r="C19" s="61">
        <v>4763.49</v>
      </c>
      <c r="D19" s="55"/>
    </row>
    <row r="20" spans="1:4" ht="10.5">
      <c r="A20" s="45" t="s">
        <v>262</v>
      </c>
      <c r="B20" s="46">
        <v>2010</v>
      </c>
      <c r="C20" s="61">
        <v>2061.8</v>
      </c>
      <c r="D20" s="55"/>
    </row>
    <row r="21" spans="1:4" ht="10.5">
      <c r="A21" s="53"/>
      <c r="B21" s="62" t="s">
        <v>195</v>
      </c>
      <c r="C21" s="169">
        <f>SUM(C5:C20)</f>
        <v>47559.33000000001</v>
      </c>
      <c r="D21" s="60"/>
    </row>
    <row r="22" spans="1:4" ht="10.5">
      <c r="A22" s="165" t="s">
        <v>94</v>
      </c>
      <c r="B22" s="170"/>
      <c r="C22" s="171"/>
      <c r="D22" s="172"/>
    </row>
    <row r="23" spans="1:4" ht="10.5">
      <c r="A23" s="53" t="s">
        <v>265</v>
      </c>
      <c r="B23" s="48">
        <v>2004</v>
      </c>
      <c r="C23" s="57">
        <v>199.01</v>
      </c>
      <c r="D23" s="55"/>
    </row>
    <row r="24" spans="1:4" ht="10.5">
      <c r="A24" s="53" t="s">
        <v>264</v>
      </c>
      <c r="B24" s="56" t="s">
        <v>377</v>
      </c>
      <c r="C24" s="57">
        <v>475.9</v>
      </c>
      <c r="D24" s="55"/>
    </row>
    <row r="25" spans="1:4" ht="10.5">
      <c r="A25" s="53" t="s">
        <v>266</v>
      </c>
      <c r="B25" s="48">
        <v>2005</v>
      </c>
      <c r="C25" s="57">
        <v>605.74</v>
      </c>
      <c r="D25" s="55"/>
    </row>
    <row r="26" spans="1:4" ht="10.5">
      <c r="A26" s="53" t="s">
        <v>267</v>
      </c>
      <c r="B26" s="58" t="s">
        <v>378</v>
      </c>
      <c r="C26" s="57">
        <v>212.29</v>
      </c>
      <c r="D26" s="55"/>
    </row>
    <row r="27" spans="1:4" ht="10.5">
      <c r="A27" s="53" t="s">
        <v>268</v>
      </c>
      <c r="B27" s="48">
        <v>2005</v>
      </c>
      <c r="C27" s="57">
        <v>1235</v>
      </c>
      <c r="D27" s="55"/>
    </row>
    <row r="28" spans="1:4" ht="10.5">
      <c r="A28" s="53" t="s">
        <v>269</v>
      </c>
      <c r="B28" s="48">
        <v>2008</v>
      </c>
      <c r="C28" s="57">
        <v>2540</v>
      </c>
      <c r="D28" s="55"/>
    </row>
    <row r="29" spans="1:4" ht="10.5">
      <c r="A29" s="53" t="s">
        <v>270</v>
      </c>
      <c r="B29" s="48">
        <v>2008</v>
      </c>
      <c r="C29" s="57">
        <v>849.12</v>
      </c>
      <c r="D29" s="55" t="s">
        <v>310</v>
      </c>
    </row>
    <row r="30" spans="1:4" ht="10.5">
      <c r="A30" s="53" t="s">
        <v>324</v>
      </c>
      <c r="B30" s="48">
        <v>2009</v>
      </c>
      <c r="C30" s="57">
        <v>750</v>
      </c>
      <c r="D30" s="55"/>
    </row>
    <row r="31" spans="1:4" ht="10.5">
      <c r="A31" s="53" t="s">
        <v>283</v>
      </c>
      <c r="B31" s="48">
        <v>2009</v>
      </c>
      <c r="C31" s="57">
        <v>720</v>
      </c>
      <c r="D31" s="55"/>
    </row>
    <row r="32" spans="1:4" ht="10.5">
      <c r="A32" s="53" t="s">
        <v>325</v>
      </c>
      <c r="B32" s="48">
        <v>2009</v>
      </c>
      <c r="C32" s="57">
        <v>397.72</v>
      </c>
      <c r="D32" s="55"/>
    </row>
    <row r="33" spans="1:4" ht="10.5">
      <c r="A33" s="45"/>
      <c r="B33" s="63" t="s">
        <v>195</v>
      </c>
      <c r="C33" s="140">
        <f>SUM(C23:C32)</f>
        <v>7984.780000000001</v>
      </c>
      <c r="D33" s="59"/>
    </row>
    <row r="34" spans="1:4" ht="10.5">
      <c r="A34" s="76" t="s">
        <v>101</v>
      </c>
      <c r="B34" s="173"/>
      <c r="C34" s="168"/>
      <c r="D34" s="174"/>
    </row>
    <row r="35" spans="1:4" ht="10.5">
      <c r="A35" s="45" t="s">
        <v>274</v>
      </c>
      <c r="B35" s="46">
        <v>2003</v>
      </c>
      <c r="C35" s="47">
        <v>4392</v>
      </c>
      <c r="D35" s="51"/>
    </row>
    <row r="36" spans="1:4" ht="10.5">
      <c r="A36" s="45" t="s">
        <v>275</v>
      </c>
      <c r="B36" s="46">
        <v>2003</v>
      </c>
      <c r="C36" s="47">
        <v>1599.99</v>
      </c>
      <c r="D36" s="51"/>
    </row>
    <row r="37" spans="1:4" ht="10.5">
      <c r="A37" s="45" t="s">
        <v>276</v>
      </c>
      <c r="B37" s="46">
        <v>2004</v>
      </c>
      <c r="C37" s="47">
        <v>427</v>
      </c>
      <c r="D37" s="51"/>
    </row>
    <row r="38" spans="1:4" ht="10.5">
      <c r="A38" s="45" t="s">
        <v>277</v>
      </c>
      <c r="B38" s="46">
        <v>2005</v>
      </c>
      <c r="C38" s="47">
        <v>1226.1</v>
      </c>
      <c r="D38" s="51"/>
    </row>
    <row r="39" spans="1:4" ht="10.5">
      <c r="A39" s="45" t="s">
        <v>278</v>
      </c>
      <c r="B39" s="46">
        <v>2004</v>
      </c>
      <c r="C39" s="47">
        <v>660</v>
      </c>
      <c r="D39" s="51"/>
    </row>
    <row r="40" spans="1:4" ht="10.5">
      <c r="A40" s="45" t="s">
        <v>279</v>
      </c>
      <c r="B40" s="46">
        <v>2004</v>
      </c>
      <c r="C40" s="47">
        <v>550</v>
      </c>
      <c r="D40" s="51"/>
    </row>
    <row r="41" spans="1:4" ht="10.5">
      <c r="A41" s="45" t="s">
        <v>280</v>
      </c>
      <c r="B41" s="46">
        <v>2004</v>
      </c>
      <c r="C41" s="47">
        <v>1175</v>
      </c>
      <c r="D41" s="51"/>
    </row>
    <row r="42" spans="1:4" ht="10.5">
      <c r="A42" s="45" t="s">
        <v>281</v>
      </c>
      <c r="B42" s="46">
        <v>2005</v>
      </c>
      <c r="C42" s="47">
        <v>450</v>
      </c>
      <c r="D42" s="51"/>
    </row>
    <row r="43" spans="1:4" ht="10.5">
      <c r="A43" s="45" t="s">
        <v>282</v>
      </c>
      <c r="B43" s="46">
        <v>2005</v>
      </c>
      <c r="C43" s="47">
        <v>1098</v>
      </c>
      <c r="D43" s="51"/>
    </row>
    <row r="44" spans="1:4" ht="10.5">
      <c r="A44" s="45" t="s">
        <v>283</v>
      </c>
      <c r="B44" s="46">
        <v>2007</v>
      </c>
      <c r="C44" s="47">
        <v>439</v>
      </c>
      <c r="D44" s="51"/>
    </row>
    <row r="45" spans="1:4" ht="10.5">
      <c r="A45" s="45" t="s">
        <v>316</v>
      </c>
      <c r="B45" s="46">
        <v>2008</v>
      </c>
      <c r="C45" s="47">
        <v>310</v>
      </c>
      <c r="D45" s="51"/>
    </row>
    <row r="46" spans="1:4" ht="10.5">
      <c r="A46" s="45" t="s">
        <v>317</v>
      </c>
      <c r="B46" s="46">
        <v>2008</v>
      </c>
      <c r="C46" s="47">
        <v>398.28</v>
      </c>
      <c r="D46" s="51"/>
    </row>
    <row r="47" spans="1:4" ht="10.5">
      <c r="A47" s="45" t="s">
        <v>317</v>
      </c>
      <c r="B47" s="46">
        <v>2008</v>
      </c>
      <c r="C47" s="47">
        <v>398.28</v>
      </c>
      <c r="D47" s="51"/>
    </row>
    <row r="48" spans="1:4" ht="10.5">
      <c r="A48" s="45" t="s">
        <v>318</v>
      </c>
      <c r="B48" s="46">
        <v>2008</v>
      </c>
      <c r="C48" s="47">
        <v>785</v>
      </c>
      <c r="D48" s="51"/>
    </row>
    <row r="49" spans="1:4" ht="10.5">
      <c r="A49" s="45" t="s">
        <v>319</v>
      </c>
      <c r="B49" s="46">
        <v>2008</v>
      </c>
      <c r="C49" s="47">
        <v>645</v>
      </c>
      <c r="D49" s="51"/>
    </row>
    <row r="50" spans="1:4" ht="10.5">
      <c r="A50" s="45" t="s">
        <v>319</v>
      </c>
      <c r="B50" s="46">
        <v>2008</v>
      </c>
      <c r="C50" s="47">
        <v>561.28</v>
      </c>
      <c r="D50" s="51"/>
    </row>
    <row r="51" spans="1:4" ht="10.5">
      <c r="A51" s="45" t="s">
        <v>319</v>
      </c>
      <c r="B51" s="46">
        <v>2008</v>
      </c>
      <c r="C51" s="47">
        <v>561.28</v>
      </c>
      <c r="D51" s="51"/>
    </row>
    <row r="52" spans="1:4" ht="10.5">
      <c r="A52" s="53"/>
      <c r="B52" s="50" t="s">
        <v>195</v>
      </c>
      <c r="C52" s="169">
        <f>SUM(C35:C51)</f>
        <v>15676.210000000003</v>
      </c>
      <c r="D52" s="60"/>
    </row>
    <row r="53" spans="1:4" ht="10.5">
      <c r="A53" s="76" t="s">
        <v>335</v>
      </c>
      <c r="B53" s="173"/>
      <c r="C53" s="168"/>
      <c r="D53" s="174"/>
    </row>
    <row r="54" spans="1:4" ht="10.5">
      <c r="A54" s="145" t="s">
        <v>373</v>
      </c>
      <c r="B54" s="49">
        <v>2008</v>
      </c>
      <c r="C54" s="146">
        <v>3439.18</v>
      </c>
      <c r="D54" s="54"/>
    </row>
    <row r="55" spans="1:4" ht="10.5">
      <c r="A55" s="49"/>
      <c r="B55" s="49"/>
      <c r="C55" s="50"/>
      <c r="D55" s="54"/>
    </row>
    <row r="56" spans="1:4" ht="10.5">
      <c r="A56" s="49"/>
      <c r="B56" s="49"/>
      <c r="C56" s="50"/>
      <c r="D56" s="54"/>
    </row>
    <row r="57" spans="1:4" ht="10.5">
      <c r="A57" s="49"/>
      <c r="B57" s="147" t="s">
        <v>195</v>
      </c>
      <c r="C57" s="146">
        <v>3439.18</v>
      </c>
      <c r="D57" s="54"/>
    </row>
    <row r="58" spans="1:4" ht="10.5">
      <c r="A58" s="76" t="s">
        <v>128</v>
      </c>
      <c r="B58" s="173"/>
      <c r="C58" s="168"/>
      <c r="D58" s="174"/>
    </row>
    <row r="59" spans="1:4" ht="10.5">
      <c r="A59" s="53" t="s">
        <v>294</v>
      </c>
      <c r="B59" s="48">
        <v>2002</v>
      </c>
      <c r="C59" s="75">
        <v>1490</v>
      </c>
      <c r="D59" s="175"/>
    </row>
    <row r="60" spans="1:4" ht="10.5">
      <c r="A60" s="49"/>
      <c r="B60" s="50" t="s">
        <v>195</v>
      </c>
      <c r="C60" s="169">
        <f>SUM(C59)</f>
        <v>1490</v>
      </c>
      <c r="D60" s="60"/>
    </row>
    <row r="61" spans="1:4" ht="10.5">
      <c r="A61" s="76" t="s">
        <v>198</v>
      </c>
      <c r="B61" s="173"/>
      <c r="C61" s="168"/>
      <c r="D61" s="174"/>
    </row>
    <row r="62" spans="1:4" ht="10.5">
      <c r="A62" s="45" t="s">
        <v>367</v>
      </c>
      <c r="B62" s="46">
        <v>2008</v>
      </c>
      <c r="C62" s="61">
        <v>3439.18</v>
      </c>
      <c r="D62" s="134"/>
    </row>
    <row r="63" spans="1:4" ht="10.5">
      <c r="A63" s="45"/>
      <c r="B63" s="141" t="s">
        <v>195</v>
      </c>
      <c r="C63" s="142">
        <f>SUM(C62)</f>
        <v>3439.18</v>
      </c>
      <c r="D63" s="134"/>
    </row>
    <row r="66" ht="17.25" customHeight="1" thickBot="1"/>
    <row r="67" ht="17.25" customHeight="1" thickBot="1">
      <c r="C67" s="243">
        <f>C63+C60+C57+C52+C33+C21</f>
        <v>79588.68000000002</v>
      </c>
    </row>
    <row r="68" ht="17.25" customHeight="1"/>
  </sheetData>
  <sheetProtection/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3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S13" sqref="S13"/>
    </sheetView>
  </sheetViews>
  <sheetFormatPr defaultColWidth="9.140625" defaultRowHeight="12.75"/>
  <cols>
    <col min="1" max="1" width="10.421875" style="71" customWidth="1"/>
    <col min="2" max="2" width="9.140625" style="71" customWidth="1"/>
    <col min="3" max="3" width="13.421875" style="71" customWidth="1"/>
    <col min="4" max="5" width="9.140625" style="71" customWidth="1"/>
    <col min="6" max="6" width="11.7109375" style="71" customWidth="1"/>
    <col min="7" max="9" width="9.140625" style="71" customWidth="1"/>
    <col min="10" max="10" width="11.8515625" style="71" customWidth="1"/>
    <col min="11" max="11" width="9.140625" style="71" customWidth="1"/>
    <col min="12" max="12" width="10.421875" style="71" customWidth="1"/>
    <col min="13" max="13" width="10.28125" style="71" customWidth="1"/>
    <col min="14" max="14" width="10.57421875" style="71" customWidth="1"/>
    <col min="15" max="15" width="10.421875" style="71" customWidth="1"/>
    <col min="16" max="17" width="9.140625" style="71" customWidth="1"/>
  </cols>
  <sheetData>
    <row r="1" spans="1:15" ht="12.75">
      <c r="A1" s="24" t="s">
        <v>200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28"/>
    </row>
    <row r="2" spans="1:15" ht="12.75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"/>
      <c r="N2" s="156"/>
      <c r="O2" s="156"/>
    </row>
    <row r="3" spans="1:15" ht="12.75">
      <c r="A3" s="290" t="s">
        <v>5</v>
      </c>
      <c r="B3" s="30" t="s">
        <v>6</v>
      </c>
      <c r="C3" s="290" t="s">
        <v>14</v>
      </c>
      <c r="D3" s="290" t="s">
        <v>24</v>
      </c>
      <c r="E3" s="290" t="s">
        <v>7</v>
      </c>
      <c r="F3" s="290" t="s">
        <v>15</v>
      </c>
      <c r="G3" s="290" t="s">
        <v>17</v>
      </c>
      <c r="H3" s="288" t="s">
        <v>25</v>
      </c>
      <c r="I3" s="29" t="s">
        <v>8</v>
      </c>
      <c r="J3" s="29"/>
      <c r="K3" s="29"/>
      <c r="L3" s="290" t="s">
        <v>18</v>
      </c>
      <c r="M3" s="290"/>
      <c r="N3" s="288" t="s">
        <v>18</v>
      </c>
      <c r="O3" s="288"/>
    </row>
    <row r="4" spans="1:15" ht="12.75">
      <c r="A4" s="290"/>
      <c r="B4" s="294" t="s">
        <v>9</v>
      </c>
      <c r="C4" s="290"/>
      <c r="D4" s="290"/>
      <c r="E4" s="290"/>
      <c r="F4" s="290"/>
      <c r="G4" s="290"/>
      <c r="H4" s="288"/>
      <c r="I4" s="29" t="s">
        <v>10</v>
      </c>
      <c r="J4" s="29" t="s">
        <v>338</v>
      </c>
      <c r="K4" s="29" t="s">
        <v>27</v>
      </c>
      <c r="L4" s="290" t="s">
        <v>16</v>
      </c>
      <c r="M4" s="290"/>
      <c r="N4" s="288" t="s">
        <v>34</v>
      </c>
      <c r="O4" s="288"/>
    </row>
    <row r="5" spans="1:15" ht="12.75">
      <c r="A5" s="290"/>
      <c r="B5" s="294"/>
      <c r="C5" s="290"/>
      <c r="D5" s="290"/>
      <c r="E5" s="290"/>
      <c r="F5" s="290"/>
      <c r="G5" s="290"/>
      <c r="H5" s="288"/>
      <c r="I5" s="29"/>
      <c r="J5" s="29"/>
      <c r="K5" s="29"/>
      <c r="L5" s="29" t="s">
        <v>11</v>
      </c>
      <c r="M5" s="29" t="s">
        <v>12</v>
      </c>
      <c r="N5" s="155" t="s">
        <v>11</v>
      </c>
      <c r="O5" s="155" t="s">
        <v>12</v>
      </c>
    </row>
    <row r="6" spans="1:15" ht="19.5" customHeight="1">
      <c r="A6" s="291" t="s">
        <v>29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157"/>
      <c r="O6" s="157"/>
    </row>
    <row r="7" spans="1:15" ht="48" customHeight="1">
      <c r="A7" s="31" t="s">
        <v>30</v>
      </c>
      <c r="B7" s="31" t="s">
        <v>31</v>
      </c>
      <c r="C7" s="31" t="s">
        <v>186</v>
      </c>
      <c r="D7" s="31" t="s">
        <v>32</v>
      </c>
      <c r="E7" s="31" t="s">
        <v>219</v>
      </c>
      <c r="F7" s="31" t="s">
        <v>33</v>
      </c>
      <c r="G7" s="31">
        <v>2461</v>
      </c>
      <c r="H7" s="31" t="s">
        <v>187</v>
      </c>
      <c r="I7" s="31">
        <v>1999</v>
      </c>
      <c r="J7" s="32">
        <v>94892</v>
      </c>
      <c r="K7" s="31"/>
      <c r="L7" s="31" t="s">
        <v>405</v>
      </c>
      <c r="M7" s="31" t="s">
        <v>406</v>
      </c>
      <c r="N7" s="33" t="s">
        <v>407</v>
      </c>
      <c r="O7" s="135" t="s">
        <v>408</v>
      </c>
    </row>
    <row r="8" spans="1:15" ht="19.5" customHeight="1">
      <c r="A8" s="289" t="s">
        <v>123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</row>
    <row r="9" spans="1:15" ht="47.25" customHeight="1">
      <c r="A9" s="31" t="s">
        <v>191</v>
      </c>
      <c r="B9" s="31" t="s">
        <v>105</v>
      </c>
      <c r="C9" s="31" t="s">
        <v>106</v>
      </c>
      <c r="D9" s="31"/>
      <c r="E9" s="31" t="s">
        <v>107</v>
      </c>
      <c r="F9" s="31" t="s">
        <v>192</v>
      </c>
      <c r="G9" s="31">
        <v>4750</v>
      </c>
      <c r="H9" s="31"/>
      <c r="I9" s="31">
        <v>2004</v>
      </c>
      <c r="J9" s="150">
        <v>30000</v>
      </c>
      <c r="K9" s="31" t="s">
        <v>380</v>
      </c>
      <c r="L9" s="31" t="s">
        <v>403</v>
      </c>
      <c r="M9" s="31" t="s">
        <v>404</v>
      </c>
      <c r="N9" s="33"/>
      <c r="O9" s="33"/>
    </row>
    <row r="10" spans="1:15" ht="36" customHeight="1">
      <c r="A10" s="31" t="s">
        <v>111</v>
      </c>
      <c r="B10" s="31" t="s">
        <v>189</v>
      </c>
      <c r="C10" s="31"/>
      <c r="D10" s="31"/>
      <c r="E10" s="31" t="s">
        <v>108</v>
      </c>
      <c r="F10" s="31" t="s">
        <v>188</v>
      </c>
      <c r="G10" s="31"/>
      <c r="H10" s="31" t="s">
        <v>193</v>
      </c>
      <c r="I10" s="31">
        <v>1978</v>
      </c>
      <c r="J10" s="151">
        <v>5000</v>
      </c>
      <c r="K10" s="31"/>
      <c r="L10" s="31" t="s">
        <v>409</v>
      </c>
      <c r="M10" s="31" t="s">
        <v>410</v>
      </c>
      <c r="N10" s="33"/>
      <c r="O10" s="33"/>
    </row>
    <row r="11" spans="1:15" ht="38.25" customHeight="1">
      <c r="A11" s="31" t="s">
        <v>110</v>
      </c>
      <c r="B11" s="31" t="s">
        <v>189</v>
      </c>
      <c r="C11" s="31"/>
      <c r="D11" s="31"/>
      <c r="E11" s="31" t="s">
        <v>109</v>
      </c>
      <c r="F11" s="31" t="s">
        <v>188</v>
      </c>
      <c r="G11" s="31"/>
      <c r="H11" s="31" t="s">
        <v>190</v>
      </c>
      <c r="I11" s="31">
        <v>1994</v>
      </c>
      <c r="J11" s="151">
        <v>6000</v>
      </c>
      <c r="K11" s="31"/>
      <c r="L11" s="31" t="s">
        <v>411</v>
      </c>
      <c r="M11" s="31" t="s">
        <v>412</v>
      </c>
      <c r="N11" s="33"/>
      <c r="O11" s="33"/>
    </row>
    <row r="12" spans="1:15" ht="19.5" customHeight="1">
      <c r="A12" s="158" t="s">
        <v>130</v>
      </c>
      <c r="B12" s="159"/>
      <c r="C12" s="159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57"/>
      <c r="O12" s="157"/>
    </row>
    <row r="13" spans="1:15" ht="56.25" customHeight="1">
      <c r="A13" s="31" t="s">
        <v>168</v>
      </c>
      <c r="B13" s="31" t="s">
        <v>169</v>
      </c>
      <c r="C13" s="136" t="s">
        <v>170</v>
      </c>
      <c r="D13" s="136">
        <v>268301</v>
      </c>
      <c r="E13" s="31" t="s">
        <v>171</v>
      </c>
      <c r="F13" s="31" t="s">
        <v>172</v>
      </c>
      <c r="G13" s="31">
        <v>6540</v>
      </c>
      <c r="H13" s="31">
        <v>53</v>
      </c>
      <c r="I13" s="31">
        <v>2001</v>
      </c>
      <c r="J13" s="32">
        <v>99000</v>
      </c>
      <c r="K13" s="31">
        <v>155666</v>
      </c>
      <c r="L13" s="31" t="s">
        <v>413</v>
      </c>
      <c r="M13" s="31" t="s">
        <v>414</v>
      </c>
      <c r="N13" s="137" t="s">
        <v>415</v>
      </c>
      <c r="O13" s="137" t="s">
        <v>416</v>
      </c>
    </row>
  </sheetData>
  <sheetProtection/>
  <mergeCells count="15">
    <mergeCell ref="A2:L2"/>
    <mergeCell ref="E3:E5"/>
    <mergeCell ref="F3:F5"/>
    <mergeCell ref="L3:M3"/>
    <mergeCell ref="A3:A5"/>
    <mergeCell ref="C3:C5"/>
    <mergeCell ref="B4:B5"/>
    <mergeCell ref="N3:O3"/>
    <mergeCell ref="N4:O4"/>
    <mergeCell ref="A8:O8"/>
    <mergeCell ref="L4:M4"/>
    <mergeCell ref="G3:G5"/>
    <mergeCell ref="H3:H5"/>
    <mergeCell ref="A6:M6"/>
    <mergeCell ref="D3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6">
      <selection activeCell="C3" sqref="C3:C14"/>
    </sheetView>
  </sheetViews>
  <sheetFormatPr defaultColWidth="9.140625" defaultRowHeight="12.75"/>
  <cols>
    <col min="1" max="1" width="43.7109375" style="71" bestFit="1" customWidth="1"/>
    <col min="2" max="2" width="14.28125" style="71" customWidth="1"/>
    <col min="3" max="3" width="29.00390625" style="71" customWidth="1"/>
    <col min="4" max="4" width="15.28125" style="71" bestFit="1" customWidth="1"/>
    <col min="5" max="5" width="20.421875" style="71" customWidth="1"/>
  </cols>
  <sheetData>
    <row r="1" spans="1:5" s="37" customFormat="1" ht="24.75" customHeight="1">
      <c r="A1" s="295" t="s">
        <v>201</v>
      </c>
      <c r="B1" s="296"/>
      <c r="C1" s="296"/>
      <c r="D1" s="296"/>
      <c r="E1" s="297"/>
    </row>
    <row r="2" spans="1:5" s="37" customFormat="1" ht="87.75" customHeight="1">
      <c r="A2" s="113" t="s">
        <v>23</v>
      </c>
      <c r="B2" s="34" t="s">
        <v>19</v>
      </c>
      <c r="C2" s="35" t="s">
        <v>327</v>
      </c>
      <c r="D2" s="35" t="s">
        <v>26</v>
      </c>
      <c r="E2" s="114" t="s">
        <v>284</v>
      </c>
    </row>
    <row r="3" spans="1:5" s="39" customFormat="1" ht="30" customHeight="1">
      <c r="A3" s="115" t="s">
        <v>29</v>
      </c>
      <c r="B3" s="77">
        <v>30</v>
      </c>
      <c r="C3" s="78">
        <f>11640.44+5185+4533.72+1217.56+633+786+765+4300+23275.8</f>
        <v>52336.520000000004</v>
      </c>
      <c r="D3" s="79"/>
      <c r="E3" s="116">
        <v>0</v>
      </c>
    </row>
    <row r="4" spans="1:5" s="39" customFormat="1" ht="30" customHeight="1">
      <c r="A4" s="117" t="s">
        <v>94</v>
      </c>
      <c r="B4" s="149" t="s">
        <v>379</v>
      </c>
      <c r="C4" s="80">
        <v>253577.05</v>
      </c>
      <c r="D4" s="81">
        <v>105136.01</v>
      </c>
      <c r="E4" s="118">
        <v>0</v>
      </c>
    </row>
    <row r="5" spans="1:5" s="39" customFormat="1" ht="30" customHeight="1">
      <c r="A5" s="119" t="s">
        <v>101</v>
      </c>
      <c r="B5" s="82">
        <v>18</v>
      </c>
      <c r="C5" s="83">
        <f>40095.99+810+3050+3311+10844.31+480+810+4780+11500+15629.27</f>
        <v>91310.56999999999</v>
      </c>
      <c r="D5" s="84"/>
      <c r="E5" s="118">
        <v>0</v>
      </c>
    </row>
    <row r="6" spans="1:5" s="39" customFormat="1" ht="30" customHeight="1">
      <c r="A6" s="119" t="s">
        <v>123</v>
      </c>
      <c r="B6" s="77"/>
      <c r="C6" s="38">
        <f>2690.98+4059</f>
        <v>6749.98</v>
      </c>
      <c r="D6" s="85"/>
      <c r="E6" s="118">
        <v>5000</v>
      </c>
    </row>
    <row r="7" spans="1:5" s="39" customFormat="1" ht="30" customHeight="1">
      <c r="A7" s="119" t="s">
        <v>124</v>
      </c>
      <c r="B7" s="77">
        <v>40</v>
      </c>
      <c r="C7" s="86">
        <f>177504.52+4758</f>
        <v>182262.52</v>
      </c>
      <c r="D7" s="85">
        <v>24773.09</v>
      </c>
      <c r="E7" s="120">
        <v>0</v>
      </c>
    </row>
    <row r="8" spans="1:5" s="39" customFormat="1" ht="30" customHeight="1">
      <c r="A8" s="119" t="s">
        <v>128</v>
      </c>
      <c r="B8" s="77">
        <v>41</v>
      </c>
      <c r="C8" s="86">
        <v>236611.65</v>
      </c>
      <c r="D8" s="86">
        <v>42585.37</v>
      </c>
      <c r="E8" s="120">
        <v>0</v>
      </c>
    </row>
    <row r="9" spans="1:5" s="39" customFormat="1" ht="30" customHeight="1">
      <c r="A9" s="121" t="s">
        <v>125</v>
      </c>
      <c r="B9" s="77">
        <v>10</v>
      </c>
      <c r="C9" s="86">
        <v>56616.63</v>
      </c>
      <c r="D9" s="86"/>
      <c r="E9" s="120">
        <v>0</v>
      </c>
    </row>
    <row r="10" spans="1:5" s="39" customFormat="1" ht="30" customHeight="1">
      <c r="A10" s="119" t="s">
        <v>130</v>
      </c>
      <c r="B10" s="77">
        <v>8</v>
      </c>
      <c r="C10" s="86">
        <f>27607.02+7871.01</f>
        <v>35478.03</v>
      </c>
      <c r="D10" s="86"/>
      <c r="E10" s="120">
        <v>0</v>
      </c>
    </row>
    <row r="11" spans="1:5" s="39" customFormat="1" ht="30" customHeight="1">
      <c r="A11" s="119" t="s">
        <v>129</v>
      </c>
      <c r="B11" s="77">
        <v>12</v>
      </c>
      <c r="C11" s="86">
        <v>190454.88</v>
      </c>
      <c r="D11" s="86">
        <v>6868.8</v>
      </c>
      <c r="E11" s="120">
        <v>0</v>
      </c>
    </row>
    <row r="12" spans="1:5" s="39" customFormat="1" ht="30" customHeight="1">
      <c r="A12" s="119" t="s">
        <v>127</v>
      </c>
      <c r="B12" s="82">
        <v>9</v>
      </c>
      <c r="C12" s="86">
        <v>139638.07</v>
      </c>
      <c r="D12" s="86">
        <v>3430.61</v>
      </c>
      <c r="E12" s="120">
        <v>0</v>
      </c>
    </row>
    <row r="13" spans="1:5" s="39" customFormat="1" ht="30" customHeight="1">
      <c r="A13" s="119" t="s">
        <v>199</v>
      </c>
      <c r="B13" s="77">
        <v>8</v>
      </c>
      <c r="C13" s="86">
        <v>62829.79</v>
      </c>
      <c r="D13" s="86">
        <v>8718.35</v>
      </c>
      <c r="E13" s="120">
        <v>0</v>
      </c>
    </row>
    <row r="14" spans="1:5" s="39" customFormat="1" ht="30" customHeight="1">
      <c r="A14" s="119" t="s">
        <v>126</v>
      </c>
      <c r="B14" s="77">
        <v>20</v>
      </c>
      <c r="C14" s="86">
        <v>230280.15</v>
      </c>
      <c r="D14" s="86">
        <v>13074.24</v>
      </c>
      <c r="E14" s="120">
        <v>0</v>
      </c>
    </row>
    <row r="15" spans="1:5" s="40" customFormat="1" ht="30" customHeight="1" thickBot="1">
      <c r="A15" s="122"/>
      <c r="B15" s="123"/>
      <c r="C15" s="124">
        <f>SUM(C3:C14)</f>
        <v>1538145.84</v>
      </c>
      <c r="D15" s="124">
        <f>SUM(D3:D14)</f>
        <v>204586.46999999997</v>
      </c>
      <c r="E15" s="125">
        <f>SUM(E3:E14)</f>
        <v>5000</v>
      </c>
    </row>
    <row r="21" ht="12.75">
      <c r="C21" s="73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6.8515625" style="0" customWidth="1"/>
    <col min="2" max="2" width="26.421875" style="0" customWidth="1"/>
    <col min="3" max="3" width="17.28125" style="0" customWidth="1"/>
  </cols>
  <sheetData>
    <row r="1" spans="1:3" ht="12.75">
      <c r="A1" s="298" t="s">
        <v>396</v>
      </c>
      <c r="B1" s="299"/>
      <c r="C1" s="300"/>
    </row>
    <row r="2" spans="1:3" ht="12.75">
      <c r="A2" s="270" t="s">
        <v>400</v>
      </c>
      <c r="B2" s="270" t="s">
        <v>401</v>
      </c>
      <c r="C2" s="270" t="s">
        <v>402</v>
      </c>
    </row>
    <row r="3" spans="1:3" ht="12.75">
      <c r="A3" s="244">
        <v>1</v>
      </c>
      <c r="B3" s="269" t="s">
        <v>394</v>
      </c>
      <c r="C3" s="244">
        <v>8</v>
      </c>
    </row>
    <row r="4" spans="1:3" ht="12.75">
      <c r="A4" s="244">
        <v>2</v>
      </c>
      <c r="B4" s="269" t="s">
        <v>395</v>
      </c>
      <c r="C4" s="244">
        <v>6</v>
      </c>
    </row>
    <row r="5" spans="1:3" ht="12.75">
      <c r="A5" s="244">
        <v>3</v>
      </c>
      <c r="B5" s="269" t="s">
        <v>397</v>
      </c>
      <c r="C5" s="244">
        <v>16</v>
      </c>
    </row>
    <row r="6" spans="1:3" ht="12.75">
      <c r="A6" s="244">
        <v>4</v>
      </c>
      <c r="B6" s="269" t="s">
        <v>398</v>
      </c>
      <c r="C6" s="244">
        <v>21</v>
      </c>
    </row>
    <row r="7" spans="1:3" ht="13.5" thickBot="1">
      <c r="A7" s="244">
        <v>5</v>
      </c>
      <c r="B7" s="269" t="s">
        <v>399</v>
      </c>
      <c r="C7" s="271">
        <v>31</v>
      </c>
    </row>
    <row r="8" ht="13.5" thickBot="1">
      <c r="C8" s="272">
        <f>SUM(C3:C7)</f>
        <v>82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B15" sqref="B15:B16"/>
    </sheetView>
  </sheetViews>
  <sheetFormatPr defaultColWidth="9.140625" defaultRowHeight="12.75"/>
  <cols>
    <col min="1" max="1" width="18.421875" style="0" customWidth="1"/>
    <col min="2" max="2" width="22.421875" style="0" customWidth="1"/>
    <col min="3" max="3" width="26.57421875" style="0" customWidth="1"/>
  </cols>
  <sheetData>
    <row r="2" spans="1:3" ht="12.75">
      <c r="A2" s="301" t="s">
        <v>418</v>
      </c>
      <c r="B2" s="302"/>
      <c r="C2" s="303"/>
    </row>
    <row r="3" spans="1:3" ht="12.75">
      <c r="A3" s="304" t="s">
        <v>417</v>
      </c>
      <c r="B3" s="305"/>
      <c r="C3" s="306"/>
    </row>
    <row r="4" spans="1:3" ht="12.75">
      <c r="A4" s="244"/>
      <c r="B4" s="244"/>
      <c r="C4" s="244"/>
    </row>
    <row r="5" spans="1:3" ht="12.75">
      <c r="A5" s="244"/>
      <c r="B5" s="244"/>
      <c r="C5" s="244"/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DUNAJ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apaw</dc:creator>
  <cp:keywords/>
  <dc:description/>
  <cp:lastModifiedBy>Michał</cp:lastModifiedBy>
  <cp:lastPrinted>2010-07-05T12:28:52Z</cp:lastPrinted>
  <dcterms:created xsi:type="dcterms:W3CDTF">2008-07-14T10:13:30Z</dcterms:created>
  <dcterms:modified xsi:type="dcterms:W3CDTF">2010-07-20T07:18:00Z</dcterms:modified>
  <cp:category/>
  <cp:version/>
  <cp:contentType/>
  <cp:contentStatus/>
</cp:coreProperties>
</file>