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Wyk.wydat.Ipółrocze" sheetId="1" r:id="rId1"/>
  </sheets>
  <definedNames/>
  <calcPr fullCalcOnLoad="1"/>
</workbook>
</file>

<file path=xl/sharedStrings.xml><?xml version="1.0" encoding="utf-8"?>
<sst xmlns="http://schemas.openxmlformats.org/spreadsheetml/2006/main" count="341" uniqueCount="157">
  <si>
    <t>Dz.</t>
  </si>
  <si>
    <t>Rozdz.</t>
  </si>
  <si>
    <t>Wykonanie</t>
  </si>
  <si>
    <t>%</t>
  </si>
  <si>
    <t>ROLNICTWO I ŁOWIECTWO</t>
  </si>
  <si>
    <t>TRANSPORT I ŁĄCZNOŚĆ</t>
  </si>
  <si>
    <t>Drogi publiczne gminne</t>
  </si>
  <si>
    <t>GOSPODARKA MIESZKANIOWA</t>
  </si>
  <si>
    <t>Gospodarka gruntami i nieruchomościami</t>
  </si>
  <si>
    <t>ADMINISTRACJA PUBLICZNA</t>
  </si>
  <si>
    <t>Urzędy wojewódzkie</t>
  </si>
  <si>
    <t>URZĘDY NACZ.ORG.WŁADZY PAŃSTW.</t>
  </si>
  <si>
    <t>OŚWIATA I WYCHOWANIE</t>
  </si>
  <si>
    <t>Szkoły podstawowe</t>
  </si>
  <si>
    <t>Pozostała działalność</t>
  </si>
  <si>
    <t>OCHRONA ZDROWIA</t>
  </si>
  <si>
    <t>Przeciwdziałanie alkoholizmowi</t>
  </si>
  <si>
    <t>OPIEKA SPOŁECZNA</t>
  </si>
  <si>
    <t>Dodatki mieszkaniowe</t>
  </si>
  <si>
    <t>Ośrodki pomocy społecznej</t>
  </si>
  <si>
    <t>EDUKACYJNA OPIEKA WYCHOWAWCZA</t>
  </si>
  <si>
    <t xml:space="preserve">                          Nazwa</t>
  </si>
  <si>
    <t>Infrastruktura wodociągowa i sanitarna</t>
  </si>
  <si>
    <t>Wydatki inwestycyjne</t>
  </si>
  <si>
    <t>Izby rolnicze</t>
  </si>
  <si>
    <t>Różne opłaty i składki</t>
  </si>
  <si>
    <t>Zakup usług remontowych</t>
  </si>
  <si>
    <t>TURYSTYKA</t>
  </si>
  <si>
    <t>Wynagrodzenia agencyjno-prowizyjne</t>
  </si>
  <si>
    <t>Zakup pozostałych usług</t>
  </si>
  <si>
    <t>Różne jednostki obsługi gosp. mieszk. i kom.</t>
  </si>
  <si>
    <t>Zakup energii</t>
  </si>
  <si>
    <t>DZIAŁALNOŚĆ USŁUGOWA</t>
  </si>
  <si>
    <t>Plany zagospodarowania przestrzennego</t>
  </si>
  <si>
    <t>Wynagrodzenia osobowe</t>
  </si>
  <si>
    <t>Dodatkowe wynagrodzenie roczne</t>
  </si>
  <si>
    <t>Składki na ubezpieczenia społeczne</t>
  </si>
  <si>
    <t>Składki na Fundusz Pracy</t>
  </si>
  <si>
    <t>Rada gminy</t>
  </si>
  <si>
    <t>Różne wydatki na rzecz osób fizycznych</t>
  </si>
  <si>
    <t>Zakup materiałów i wyposażenia</t>
  </si>
  <si>
    <t>Urząd gminy</t>
  </si>
  <si>
    <t>Wynagrodzenia osobowe pracowników</t>
  </si>
  <si>
    <t>Dodatkowe wynagrodzenia roczne</t>
  </si>
  <si>
    <t>Podróże służbowe krajowe</t>
  </si>
  <si>
    <t>Odpisy na ZFŚS</t>
  </si>
  <si>
    <t>Podatek od towarów i usług</t>
  </si>
  <si>
    <t>Urzędy naczelnych organów władzy państwowej</t>
  </si>
  <si>
    <t xml:space="preserve">BEZPIECZEŃSTWO PUBLICZNE I </t>
  </si>
  <si>
    <t>OCHRONA PRZECIWPOŻAROWA</t>
  </si>
  <si>
    <t>Ochotnicze straże pożarne</t>
  </si>
  <si>
    <t>Nagrody i wyd. osob. nie zalicz. do wynagrodzeń</t>
  </si>
  <si>
    <t>Zakup pomocy dydaktycznych</t>
  </si>
  <si>
    <t>Odpisy ZFŚS</t>
  </si>
  <si>
    <t>Świadczenia społeczne</t>
  </si>
  <si>
    <t>Gimnazja</t>
  </si>
  <si>
    <t>Nagrody i wyd. osob. nie zalicz. do wynagrodzeń.</t>
  </si>
  <si>
    <t>Dowożenie uczniów</t>
  </si>
  <si>
    <t>Różne rozliczenia i składki</t>
  </si>
  <si>
    <t>Zespoły ekonomiczno-administracyjne szkół</t>
  </si>
  <si>
    <t>Zakup środków żywności</t>
  </si>
  <si>
    <t>Zasiłki i pomoc w naturze oraz skł. ubezp. społecz.</t>
  </si>
  <si>
    <t>Oświetlenie ulic, placów i dróg</t>
  </si>
  <si>
    <t>KULTURA I OCHRONA DZIEDZICTWA NARODOWEGO</t>
  </si>
  <si>
    <t>Domy i ośrodki kultury, świetlice i kluby</t>
  </si>
  <si>
    <t>Dotacja podmiotowa z budżetu dla instytucji kult.</t>
  </si>
  <si>
    <t>Biblioteki</t>
  </si>
  <si>
    <t>KULTURA FIZYCZNA I SPORT</t>
  </si>
  <si>
    <t>WYDATKI  OGÓŁEM</t>
  </si>
  <si>
    <t>GOSPODARKA KOM. I OCHR.ŚROD.</t>
  </si>
  <si>
    <t>010</t>
  </si>
  <si>
    <t>01010</t>
  </si>
  <si>
    <t>01030</t>
  </si>
  <si>
    <t>Wpłaty gmin na rzecz izb rolniczych</t>
  </si>
  <si>
    <t>OBSŁUGA DŁUGU PUBLICZNEGO</t>
  </si>
  <si>
    <t>Nagrody i wyd. osob.nie zalicz.do wynagrodzeń</t>
  </si>
  <si>
    <t>Dokształcanie i doskonalenie</t>
  </si>
  <si>
    <t>Domy pomocy społecznej</t>
  </si>
  <si>
    <t>Sporządziła: Krystyna Witkowska</t>
  </si>
  <si>
    <t xml:space="preserve">§ </t>
  </si>
  <si>
    <t xml:space="preserve">Plan </t>
  </si>
  <si>
    <t>Usługi internetowe</t>
  </si>
  <si>
    <t>Obrona cywilna</t>
  </si>
  <si>
    <t>RÓŻNE ROZLICZENIA</t>
  </si>
  <si>
    <t>Rezerwa ogólna</t>
  </si>
  <si>
    <t xml:space="preserve">Przedszkola </t>
  </si>
  <si>
    <t>Stypendia dla uczniów</t>
  </si>
  <si>
    <t>Dotacja celowa na finans.zad.zlec.do realiz.stowarzysz.</t>
  </si>
  <si>
    <t>Wynagrodzenia bezosobowe</t>
  </si>
  <si>
    <t>Odsetki od krajowych kredytów i pożyczek</t>
  </si>
  <si>
    <t>Obsługa papierów wartościowych, kredytów i pożyczek j.s.t.</t>
  </si>
  <si>
    <t>Rezerwy ogólne i celowe</t>
  </si>
  <si>
    <t>Opłaty za usługi internetowe</t>
  </si>
  <si>
    <t>Zakup produktów żywnościowych</t>
  </si>
  <si>
    <t>Pozostała działność</t>
  </si>
  <si>
    <t>Świadczenia rodzinne oraz skł.ubezp.em.i rentowe</t>
  </si>
  <si>
    <t>Usługi opieki specjalist. usługi opiekuńcze</t>
  </si>
  <si>
    <t>Pomoc materialna dla uczniów</t>
  </si>
  <si>
    <t>z tego:</t>
  </si>
  <si>
    <t xml:space="preserve">                                       1. wydatki bieżące</t>
  </si>
  <si>
    <t xml:space="preserve">                                       2. wydatki majątkowe</t>
  </si>
  <si>
    <t>WYKONANIE  WYDATKÓW BUDŻETU GMINY</t>
  </si>
  <si>
    <t>01095</t>
  </si>
  <si>
    <t>Opłaty z tyt.usł.telekom.telefonii komórkowej</t>
  </si>
  <si>
    <t xml:space="preserve">Opłaty z tyt.usł.telekom.telefonii stacjonarnej </t>
  </si>
  <si>
    <t>Zakup usług zdrowotnych</t>
  </si>
  <si>
    <t>Szkolenia pracowników</t>
  </si>
  <si>
    <t>Zakup materiałow papierniczych do sprz.drukarskiego</t>
  </si>
  <si>
    <t>Zakup akcesoriów kompup.w tym progr.i licencji</t>
  </si>
  <si>
    <t>Promocja jednostek samorządu terytorialnego</t>
  </si>
  <si>
    <t xml:space="preserve">Opłaty z tyt.usług telefonii stacjonarnej </t>
  </si>
  <si>
    <t>Dotacje celowe przekazane na zad.realiz.na podst.poroz.</t>
  </si>
  <si>
    <t xml:space="preserve">Zakup mat.paperniczych do sprzetu drukarskiego </t>
  </si>
  <si>
    <t xml:space="preserve">Zakup usług remontowych </t>
  </si>
  <si>
    <t>Przeciwdziałanie narokmanii</t>
  </si>
  <si>
    <t>Gospodarka odpadami</t>
  </si>
  <si>
    <t>Oczyszczanie miast i wsi</t>
  </si>
  <si>
    <t>Utrzymanie zieleni w miastach i gminach</t>
  </si>
  <si>
    <t>Schroniska dla zwierząt</t>
  </si>
  <si>
    <t>Zadania w zakresie kultury fiz.i sportu</t>
  </si>
  <si>
    <t>Cmentarze</t>
  </si>
  <si>
    <t>Dotacje z budż.na fin.kosztów realiz.inw.zakł.budż.</t>
  </si>
  <si>
    <t>Nagrody i wyd.osob.nie zalicz.do wynagrodzeń</t>
  </si>
  <si>
    <t>Zarządzanie kryzysowe</t>
  </si>
  <si>
    <t>Gospodarka ściekowa i ochona wód</t>
  </si>
  <si>
    <t>Dotacja celowa na fin.zad.zlec.stowarz.</t>
  </si>
  <si>
    <t>Obiekty sportowe</t>
  </si>
  <si>
    <t>WYTWARZ. I  ZAOPATR. W ENERG.I WOD.</t>
  </si>
  <si>
    <t>Oddziały przedszkolne w szkołach podstawowych</t>
  </si>
  <si>
    <t>Opłaty z tyt. telefonii komórkowej</t>
  </si>
  <si>
    <t>Dotacje przedmiotwe dla zakł.budżet.</t>
  </si>
  <si>
    <t>POZOST.ZAD.W ZAKR.POLIT.SPOŁECZ.</t>
  </si>
  <si>
    <t>Zakup materiałow i wyposażenia</t>
  </si>
  <si>
    <t>Zakup akcesoriów komput.w tym progr.i licencji</t>
  </si>
  <si>
    <t>40002</t>
  </si>
  <si>
    <t>Dostarczanie wody</t>
  </si>
  <si>
    <t>Dot.cel.na dofin.inwest.zakł.budżet.</t>
  </si>
  <si>
    <t>Dotacje przek.dla powiatu na zad.bież.na podst.poroz.</t>
  </si>
  <si>
    <t>Dotacja przedmiotowa z budż. dla zakł. budżet.</t>
  </si>
  <si>
    <t>Zakup materiałów papierniczych do sprz.drukarsk.</t>
  </si>
  <si>
    <t>Zakup pozost.usł.</t>
  </si>
  <si>
    <t>Pozostala dzialalność</t>
  </si>
  <si>
    <t>Komendy Powiatowe Policji</t>
  </si>
  <si>
    <t>Wyd.na zakupy inwest.j.b.</t>
  </si>
  <si>
    <t>Komendy Powiatowe PSP</t>
  </si>
  <si>
    <t>Dotacje przek.dla powiatu na zakupy inwestyc.</t>
  </si>
  <si>
    <t>OBRONA CYWILNA</t>
  </si>
  <si>
    <t>Pozostałe wydatki obronne</t>
  </si>
  <si>
    <t xml:space="preserve"> </t>
  </si>
  <si>
    <t>za I półrocze 2010 r.</t>
  </si>
  <si>
    <t>Wybory prezydenckie</t>
  </si>
  <si>
    <t>Muzea</t>
  </si>
  <si>
    <t>Piecki, dnia 27 lipca  2010r.</t>
  </si>
  <si>
    <t>Składki na PFRON</t>
  </si>
  <si>
    <t>Ośrodki informacji turystycznej</t>
  </si>
  <si>
    <t xml:space="preserve">Dotacje cel.przekaz.do samorz.województwa </t>
  </si>
  <si>
    <t>Zasiłki stałe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</si>
</sst>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000000000"/>
    <numFmt numFmtId="168" formatCode="00\-000"/>
    <numFmt numFmtId="169" formatCode="0.0"/>
    <numFmt numFmtId="170" formatCode="#,##0.0"/>
    <numFmt numFmtId="171" formatCode="_-* #,##0.0\ _z_ł_-;\-* #,##0.0\ _z_ł_-;_-* &quot;-&quot;??\ _z_ł_-;_-@_-"/>
    <numFmt numFmtId="172" formatCode="_-* #,##0\ _z_ł_-;\-* #,##0\ _z_ł_-;_-* &quot;-&quot;??\ _z_ł_-;_-@_-"/>
    <numFmt numFmtId="173" formatCode="0.0000"/>
    <numFmt numFmtId="174" formatCode="0.000"/>
    <numFmt numFmtId="175" formatCode="#,##0\ _z_ł"/>
    <numFmt numFmtId="176" formatCode="_-* #,##0.0\ _z_ł_-;\-* #,##0.0\ _z_ł_-;_-* &quot;-&quot;\ _z_ł_-;_-@_-"/>
    <numFmt numFmtId="177" formatCode="_-* #,##0.00\ _z_ł_-;\-* #,##0.00\ _z_ł_-;_-* &quot;-&quot;\ _z_ł_-;_-@_-"/>
    <numFmt numFmtId="178" formatCode="_-* #,##0.0\ _z_ł_-;\-* #,##0.0\ _z_ł_-;_-* &quot;-&quot;?\ _z_ł_-;_-@_-"/>
    <numFmt numFmtId="179" formatCode="0.0%"/>
  </numFmts>
  <fonts count="53">
    <font>
      <sz val="10"/>
      <name val="Arial CE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sz val="13"/>
      <name val="Arial CE"/>
      <family val="0"/>
    </font>
    <font>
      <b/>
      <sz val="11"/>
      <name val="Times New Roman"/>
      <family val="1"/>
    </font>
    <font>
      <b/>
      <sz val="10.75"/>
      <name val="Times New Roman"/>
      <family val="1"/>
    </font>
    <font>
      <sz val="10.75"/>
      <name val="Times New Roman"/>
      <family val="1"/>
    </font>
    <font>
      <b/>
      <sz val="10"/>
      <name val="Times New Roman"/>
      <family val="1"/>
    </font>
    <font>
      <b/>
      <sz val="11"/>
      <name val="Arial CE"/>
      <family val="0"/>
    </font>
    <font>
      <sz val="10"/>
      <name val="Times New Roman"/>
      <family val="1"/>
    </font>
    <font>
      <b/>
      <sz val="10"/>
      <name val="Arial CE"/>
      <family val="0"/>
    </font>
    <font>
      <b/>
      <i/>
      <sz val="10"/>
      <name val="Arial CE"/>
      <family val="0"/>
    </font>
    <font>
      <b/>
      <i/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41" fontId="5" fillId="0" borderId="10" xfId="0" applyNumberFormat="1" applyFont="1" applyBorder="1" applyAlignment="1">
      <alignment horizontal="center" vertical="center" wrapText="1"/>
    </xf>
    <xf numFmtId="41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3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41" fontId="5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1" fontId="5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69" fontId="5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16" xfId="0" applyFont="1" applyBorder="1" applyAlignment="1">
      <alignment horizontal="center" vertical="center"/>
    </xf>
    <xf numFmtId="169" fontId="5" fillId="0" borderId="13" xfId="0" applyNumberFormat="1" applyFont="1" applyBorder="1" applyAlignment="1">
      <alignment horizontal="center" vertical="center"/>
    </xf>
    <xf numFmtId="169" fontId="5" fillId="0" borderId="11" xfId="0" applyNumberFormat="1" applyFont="1" applyBorder="1" applyAlignment="1">
      <alignment horizontal="center" vertical="center"/>
    </xf>
    <xf numFmtId="169" fontId="5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169" fontId="8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41" fontId="5" fillId="0" borderId="15" xfId="0" applyNumberFormat="1" applyFont="1" applyBorder="1" applyAlignment="1">
      <alignment horizontal="center" vertical="center" wrapText="1"/>
    </xf>
    <xf numFmtId="41" fontId="5" fillId="0" borderId="11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1" fontId="8" fillId="0" borderId="10" xfId="0" applyNumberFormat="1" applyFont="1" applyBorder="1" applyAlignment="1">
      <alignment horizontal="center" vertical="center" wrapText="1"/>
    </xf>
    <xf numFmtId="41" fontId="8" fillId="0" borderId="15" xfId="0" applyNumberFormat="1" applyFont="1" applyBorder="1" applyAlignment="1">
      <alignment horizontal="center" vertical="center" wrapText="1"/>
    </xf>
    <xf numFmtId="41" fontId="8" fillId="0" borderId="13" xfId="0" applyNumberFormat="1" applyFont="1" applyBorder="1" applyAlignment="1">
      <alignment horizontal="center" vertical="center" wrapText="1"/>
    </xf>
    <xf numFmtId="41" fontId="8" fillId="0" borderId="0" xfId="0" applyNumberFormat="1" applyFont="1" applyBorder="1" applyAlignment="1">
      <alignment horizontal="center" vertical="center" wrapText="1"/>
    </xf>
    <xf numFmtId="169" fontId="5" fillId="0" borderId="13" xfId="0" applyNumberFormat="1" applyFont="1" applyBorder="1" applyAlignment="1">
      <alignment horizontal="center" vertical="center"/>
    </xf>
    <xf numFmtId="41" fontId="8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15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41" fontId="8" fillId="0" borderId="14" xfId="0" applyNumberFormat="1" applyFont="1" applyBorder="1" applyAlignment="1">
      <alignment horizontal="center" vertical="center" wrapText="1"/>
    </xf>
    <xf numFmtId="41" fontId="5" fillId="0" borderId="1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5" fillId="33" borderId="20" xfId="0" applyFont="1" applyFill="1" applyBorder="1" applyAlignment="1">
      <alignment horizontal="center" vertical="center" wrapText="1"/>
    </xf>
    <xf numFmtId="169" fontId="8" fillId="33" borderId="21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justify" vertical="top" wrapText="1"/>
    </xf>
    <xf numFmtId="41" fontId="8" fillId="33" borderId="22" xfId="0" applyNumberFormat="1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justify" vertical="top" wrapText="1"/>
    </xf>
    <xf numFmtId="41" fontId="8" fillId="33" borderId="21" xfId="0" applyNumberFormat="1" applyFont="1" applyFill="1" applyBorder="1" applyAlignment="1">
      <alignment horizontal="center" vertical="center" wrapText="1"/>
    </xf>
    <xf numFmtId="169" fontId="5" fillId="33" borderId="21" xfId="0" applyNumberFormat="1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41" fontId="5" fillId="0" borderId="17" xfId="0" applyNumberFormat="1" applyFont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left" vertical="top" wrapText="1"/>
    </xf>
    <xf numFmtId="0" fontId="16" fillId="0" borderId="0" xfId="0" applyFont="1" applyBorder="1" applyAlignment="1">
      <alignment/>
    </xf>
    <xf numFmtId="0" fontId="16" fillId="0" borderId="16" xfId="0" applyFont="1" applyBorder="1" applyAlignment="1">
      <alignment/>
    </xf>
    <xf numFmtId="41" fontId="11" fillId="0" borderId="13" xfId="0" applyNumberFormat="1" applyFont="1" applyBorder="1" applyAlignment="1">
      <alignment horizontal="right"/>
    </xf>
    <xf numFmtId="41" fontId="11" fillId="0" borderId="0" xfId="0" applyNumberFormat="1" applyFont="1" applyBorder="1" applyAlignment="1">
      <alignment horizontal="right" vertical="center"/>
    </xf>
    <xf numFmtId="41" fontId="11" fillId="0" borderId="12" xfId="0" applyNumberFormat="1" applyFont="1" applyBorder="1" applyAlignment="1">
      <alignment horizontal="right" vertical="center"/>
    </xf>
    <xf numFmtId="41" fontId="11" fillId="0" borderId="16" xfId="0" applyNumberFormat="1" applyFont="1" applyBorder="1" applyAlignment="1">
      <alignment horizontal="right" vertical="center"/>
    </xf>
    <xf numFmtId="169" fontId="16" fillId="0" borderId="13" xfId="0" applyNumberFormat="1" applyFont="1" applyBorder="1" applyAlignment="1">
      <alignment horizontal="center" vertical="center"/>
    </xf>
    <xf numFmtId="169" fontId="16" fillId="0" borderId="12" xfId="0" applyNumberFormat="1" applyFont="1" applyBorder="1" applyAlignment="1">
      <alignment horizontal="center" vertical="center"/>
    </xf>
    <xf numFmtId="41" fontId="8" fillId="33" borderId="24" xfId="0" applyNumberFormat="1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justify" vertical="top" wrapText="1"/>
    </xf>
    <xf numFmtId="41" fontId="8" fillId="33" borderId="26" xfId="0" applyNumberFormat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41" fontId="5" fillId="0" borderId="10" xfId="0" applyNumberFormat="1" applyFont="1" applyBorder="1" applyAlignment="1">
      <alignment horizontal="center" vertical="center" wrapText="1"/>
    </xf>
    <xf numFmtId="41" fontId="5" fillId="0" borderId="0" xfId="0" applyNumberFormat="1" applyFont="1" applyBorder="1" applyAlignment="1">
      <alignment horizontal="center" vertical="center" wrapText="1"/>
    </xf>
    <xf numFmtId="49" fontId="8" fillId="33" borderId="28" xfId="0" applyNumberFormat="1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41" fontId="6" fillId="0" borderId="0" xfId="0" applyNumberFormat="1" applyFont="1" applyAlignment="1">
      <alignment/>
    </xf>
    <xf numFmtId="0" fontId="5" fillId="0" borderId="13" xfId="0" applyNumberFormat="1" applyFont="1" applyBorder="1" applyAlignment="1">
      <alignment horizontal="center" vertical="center"/>
    </xf>
    <xf numFmtId="41" fontId="8" fillId="0" borderId="0" xfId="0" applyNumberFormat="1" applyFont="1" applyFill="1" applyBorder="1" applyAlignment="1">
      <alignment horizontal="center" vertical="center" wrapText="1"/>
    </xf>
    <xf numFmtId="169" fontId="8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41" fontId="5" fillId="0" borderId="0" xfId="0" applyNumberFormat="1" applyFont="1" applyFill="1" applyBorder="1" applyAlignment="1">
      <alignment horizontal="center" vertical="center" wrapText="1"/>
    </xf>
    <xf numFmtId="169" fontId="5" fillId="0" borderId="13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justify" vertical="top" wrapText="1"/>
    </xf>
    <xf numFmtId="41" fontId="8" fillId="33" borderId="12" xfId="0" applyNumberFormat="1" applyFont="1" applyFill="1" applyBorder="1" applyAlignment="1">
      <alignment horizontal="center" vertical="center" wrapText="1"/>
    </xf>
    <xf numFmtId="169" fontId="8" fillId="33" borderId="12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8" fillId="33" borderId="30" xfId="0" applyFont="1" applyFill="1" applyBorder="1" applyAlignment="1">
      <alignment horizontal="left" vertical="top" wrapText="1"/>
    </xf>
    <xf numFmtId="41" fontId="8" fillId="0" borderId="11" xfId="0" applyNumberFormat="1" applyFont="1" applyFill="1" applyBorder="1" applyAlignment="1">
      <alignment horizontal="center" vertical="center" wrapText="1"/>
    </xf>
    <xf numFmtId="41" fontId="5" fillId="0" borderId="13" xfId="0" applyNumberFormat="1" applyFont="1" applyFill="1" applyBorder="1" applyAlignment="1">
      <alignment horizontal="center" vertical="center" wrapText="1"/>
    </xf>
    <xf numFmtId="41" fontId="8" fillId="0" borderId="13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justify" vertical="top" wrapText="1"/>
    </xf>
    <xf numFmtId="0" fontId="8" fillId="33" borderId="17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justify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19" xfId="0" applyFont="1" applyBorder="1" applyAlignment="1">
      <alignment horizontal="justify" vertical="top" wrapText="1"/>
    </xf>
    <xf numFmtId="41" fontId="8" fillId="33" borderId="11" xfId="0" applyNumberFormat="1" applyFont="1" applyFill="1" applyBorder="1" applyAlignment="1">
      <alignment horizontal="center" vertical="center" wrapText="1"/>
    </xf>
    <xf numFmtId="41" fontId="8" fillId="0" borderId="17" xfId="0" applyNumberFormat="1" applyFont="1" applyBorder="1" applyAlignment="1">
      <alignment horizontal="center" vertical="center" wrapText="1"/>
    </xf>
    <xf numFmtId="41" fontId="5" fillId="0" borderId="19" xfId="0" applyNumberFormat="1" applyFont="1" applyBorder="1" applyAlignment="1">
      <alignment horizontal="center" vertical="center" wrapText="1"/>
    </xf>
    <xf numFmtId="169" fontId="8" fillId="33" borderId="11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top" wrapText="1"/>
    </xf>
    <xf numFmtId="169" fontId="5" fillId="33" borderId="12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41" fontId="5" fillId="0" borderId="15" xfId="0" applyNumberFormat="1" applyFont="1" applyBorder="1" applyAlignment="1">
      <alignment horizontal="center" vertical="center" wrapText="1"/>
    </xf>
    <xf numFmtId="41" fontId="5" fillId="0" borderId="13" xfId="0" applyNumberFormat="1" applyFont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169" fontId="8" fillId="0" borderId="13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8" fillId="33" borderId="26" xfId="0" applyFont="1" applyFill="1" applyBorder="1" applyAlignment="1">
      <alignment horizontal="center" vertical="center" wrapText="1"/>
    </xf>
    <xf numFmtId="49" fontId="8" fillId="33" borderId="21" xfId="0" applyNumberFormat="1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justify" vertical="top" wrapText="1"/>
    </xf>
    <xf numFmtId="41" fontId="8" fillId="33" borderId="26" xfId="0" applyNumberFormat="1" applyFont="1" applyFill="1" applyBorder="1" applyAlignment="1">
      <alignment horizontal="center" vertical="center" wrapText="1"/>
    </xf>
    <xf numFmtId="169" fontId="8" fillId="33" borderId="21" xfId="0" applyNumberFormat="1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169" fontId="8" fillId="0" borderId="13" xfId="0" applyNumberFormat="1" applyFont="1" applyBorder="1" applyAlignment="1">
      <alignment horizontal="center" vertical="center"/>
    </xf>
    <xf numFmtId="41" fontId="5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8" fillId="33" borderId="21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justify" vertical="top" wrapText="1"/>
    </xf>
    <xf numFmtId="41" fontId="0" fillId="0" borderId="0" xfId="0" applyNumberFormat="1" applyAlignment="1">
      <alignment horizontal="center" vertical="center"/>
    </xf>
    <xf numFmtId="41" fontId="13" fillId="0" borderId="0" xfId="0" applyNumberFormat="1" applyFont="1" applyAlignment="1">
      <alignment horizontal="center" vertical="center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justify" vertical="top" wrapText="1"/>
    </xf>
    <xf numFmtId="41" fontId="8" fillId="33" borderId="22" xfId="0" applyNumberFormat="1" applyFont="1" applyFill="1" applyBorder="1" applyAlignment="1">
      <alignment horizontal="center" vertical="center" wrapText="1"/>
    </xf>
    <xf numFmtId="169" fontId="8" fillId="33" borderId="24" xfId="0" applyNumberFormat="1" applyFont="1" applyFill="1" applyBorder="1" applyAlignment="1">
      <alignment horizontal="center" vertical="center"/>
    </xf>
    <xf numFmtId="41" fontId="11" fillId="34" borderId="32" xfId="0" applyNumberFormat="1" applyFont="1" applyFill="1" applyBorder="1" applyAlignment="1">
      <alignment horizontal="center" vertical="center" wrapText="1"/>
    </xf>
    <xf numFmtId="169" fontId="11" fillId="34" borderId="21" xfId="0" applyNumberFormat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1" fontId="11" fillId="33" borderId="2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1" fontId="8" fillId="33" borderId="34" xfId="0" applyNumberFormat="1" applyFont="1" applyFill="1" applyBorder="1" applyAlignment="1">
      <alignment horizontal="center" vertical="center" wrapText="1"/>
    </xf>
    <xf numFmtId="41" fontId="8" fillId="33" borderId="35" xfId="0" applyNumberFormat="1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41" fontId="8" fillId="33" borderId="38" xfId="0" applyNumberFormat="1" applyFont="1" applyFill="1" applyBorder="1" applyAlignment="1">
      <alignment horizontal="center" vertical="center" wrapText="1"/>
    </xf>
    <xf numFmtId="41" fontId="8" fillId="33" borderId="39" xfId="0" applyNumberFormat="1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169" fontId="8" fillId="33" borderId="41" xfId="0" applyNumberFormat="1" applyFont="1" applyFill="1" applyBorder="1" applyAlignment="1">
      <alignment horizontal="center" vertical="center"/>
    </xf>
    <xf numFmtId="169" fontId="8" fillId="33" borderId="42" xfId="0" applyNumberFormat="1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4"/>
  <sheetViews>
    <sheetView tabSelected="1" zoomScaleSheetLayoutView="100" zoomScalePageLayoutView="0" workbookViewId="0" topLeftCell="A1">
      <selection activeCell="D2" sqref="D2"/>
    </sheetView>
  </sheetViews>
  <sheetFormatPr defaultColWidth="9.00390625" defaultRowHeight="12.75"/>
  <cols>
    <col min="1" max="1" width="5.00390625" style="2" customWidth="1"/>
    <col min="2" max="2" width="7.00390625" style="2" customWidth="1"/>
    <col min="3" max="3" width="5.625" style="2" customWidth="1"/>
    <col min="4" max="4" width="46.375" style="0" customWidth="1"/>
    <col min="5" max="5" width="13.00390625" style="2" customWidth="1"/>
    <col min="6" max="6" width="12.875" style="2" customWidth="1"/>
    <col min="7" max="7" width="6.375" style="30" customWidth="1"/>
    <col min="9" max="9" width="10.125" style="0" bestFit="1" customWidth="1"/>
  </cols>
  <sheetData>
    <row r="1" spans="6:7" ht="18" customHeight="1">
      <c r="F1" s="29"/>
      <c r="G1" s="32"/>
    </row>
    <row r="2" spans="1:7" s="11" customFormat="1" ht="19.5" customHeight="1">
      <c r="A2" s="10"/>
      <c r="B2" s="22"/>
      <c r="C2" s="22"/>
      <c r="D2" s="56" t="s">
        <v>101</v>
      </c>
      <c r="E2" s="4"/>
      <c r="G2" s="33"/>
    </row>
    <row r="3" spans="1:7" s="11" customFormat="1" ht="19.5" customHeight="1">
      <c r="A3" s="3"/>
      <c r="B3" s="22"/>
      <c r="C3" s="22"/>
      <c r="D3" s="1" t="s">
        <v>149</v>
      </c>
      <c r="E3" s="4"/>
      <c r="G3" s="32"/>
    </row>
    <row r="4" spans="1:7" s="11" customFormat="1" ht="15.75" customHeight="1">
      <c r="A4" s="3"/>
      <c r="B4" s="22"/>
      <c r="C4" s="22"/>
      <c r="D4" s="1"/>
      <c r="E4" s="4"/>
      <c r="G4" s="32"/>
    </row>
    <row r="5" spans="1:7" ht="14.25" customHeight="1">
      <c r="A5" s="3"/>
      <c r="B5" s="23"/>
      <c r="C5" s="23"/>
      <c r="D5" s="1"/>
      <c r="E5" s="4"/>
      <c r="F5"/>
      <c r="G5" s="34"/>
    </row>
    <row r="6" spans="1:7" ht="41.25" customHeight="1">
      <c r="A6" s="183" t="s">
        <v>0</v>
      </c>
      <c r="B6" s="183" t="s">
        <v>1</v>
      </c>
      <c r="C6" s="183" t="s">
        <v>79</v>
      </c>
      <c r="D6" s="184" t="s">
        <v>21</v>
      </c>
      <c r="E6" s="183" t="s">
        <v>80</v>
      </c>
      <c r="F6" s="185" t="s">
        <v>2</v>
      </c>
      <c r="G6" s="186" t="s">
        <v>3</v>
      </c>
    </row>
    <row r="7" spans="1:7" s="7" customFormat="1" ht="24.75" customHeight="1">
      <c r="A7" s="104" t="s">
        <v>70</v>
      </c>
      <c r="B7" s="77"/>
      <c r="C7" s="77"/>
      <c r="D7" s="99" t="s">
        <v>4</v>
      </c>
      <c r="E7" s="100">
        <f>E8+E11+E13</f>
        <v>2186169</v>
      </c>
      <c r="F7" s="100">
        <f>F8+F11+F13</f>
        <v>212446</v>
      </c>
      <c r="G7" s="78">
        <f>F7/E7*10000%</f>
        <v>9.717729965066745</v>
      </c>
    </row>
    <row r="8" spans="1:7" s="7" customFormat="1" ht="18" customHeight="1">
      <c r="A8" s="202"/>
      <c r="B8" s="62" t="s">
        <v>71</v>
      </c>
      <c r="C8" s="19"/>
      <c r="D8" s="16" t="s">
        <v>22</v>
      </c>
      <c r="E8" s="72">
        <f>SUM(E9:E10)</f>
        <v>2000000</v>
      </c>
      <c r="F8" s="68">
        <f>SUM(F9:F10)</f>
        <v>29280</v>
      </c>
      <c r="G8" s="36">
        <f aca="true" t="shared" si="0" ref="G8:G91">F8/E8*10000%</f>
        <v>1.464</v>
      </c>
    </row>
    <row r="9" spans="1:7" s="7" customFormat="1" ht="18" customHeight="1">
      <c r="A9" s="202"/>
      <c r="B9" s="62"/>
      <c r="C9" s="61">
        <v>6050</v>
      </c>
      <c r="D9" s="24" t="s">
        <v>23</v>
      </c>
      <c r="E9" s="59">
        <v>2000000</v>
      </c>
      <c r="F9" s="28">
        <v>29280</v>
      </c>
      <c r="G9" s="35">
        <f t="shared" si="0"/>
        <v>1.464</v>
      </c>
    </row>
    <row r="10" spans="1:7" s="7" customFormat="1" ht="18" customHeight="1">
      <c r="A10" s="202"/>
      <c r="B10" s="62"/>
      <c r="C10" s="61">
        <v>6210</v>
      </c>
      <c r="D10" s="24" t="s">
        <v>136</v>
      </c>
      <c r="E10" s="59"/>
      <c r="F10" s="28"/>
      <c r="G10" s="35"/>
    </row>
    <row r="11" spans="1:7" s="7" customFormat="1" ht="18" customHeight="1">
      <c r="A11" s="202"/>
      <c r="B11" s="62" t="s">
        <v>72</v>
      </c>
      <c r="C11" s="61"/>
      <c r="D11" s="24" t="s">
        <v>24</v>
      </c>
      <c r="E11" s="64">
        <v>7000</v>
      </c>
      <c r="F11" s="65">
        <v>3997</v>
      </c>
      <c r="G11" s="35">
        <f t="shared" si="0"/>
        <v>57.099999999999994</v>
      </c>
    </row>
    <row r="12" spans="1:7" s="7" customFormat="1" ht="18" customHeight="1">
      <c r="A12" s="202"/>
      <c r="B12" s="62"/>
      <c r="C12" s="61">
        <v>2850</v>
      </c>
      <c r="D12" s="24" t="s">
        <v>73</v>
      </c>
      <c r="E12" s="59">
        <v>7000</v>
      </c>
      <c r="F12" s="28">
        <v>3997</v>
      </c>
      <c r="G12" s="35">
        <f t="shared" si="0"/>
        <v>57.099999999999994</v>
      </c>
    </row>
    <row r="13" spans="1:8" s="7" customFormat="1" ht="18" customHeight="1">
      <c r="A13" s="57"/>
      <c r="B13" s="62" t="s">
        <v>102</v>
      </c>
      <c r="C13" s="61"/>
      <c r="D13" s="24" t="s">
        <v>14</v>
      </c>
      <c r="E13" s="64">
        <f>SUM(E14:E16)</f>
        <v>179169</v>
      </c>
      <c r="F13" s="65">
        <f>SUM(F14:F16)</f>
        <v>179169</v>
      </c>
      <c r="G13" s="35">
        <v>100</v>
      </c>
      <c r="H13" s="58"/>
    </row>
    <row r="14" spans="1:8" s="7" customFormat="1" ht="18" customHeight="1">
      <c r="A14" s="57"/>
      <c r="B14" s="62"/>
      <c r="C14" s="61">
        <v>4170</v>
      </c>
      <c r="D14" s="24" t="s">
        <v>88</v>
      </c>
      <c r="E14" s="156">
        <v>2000</v>
      </c>
      <c r="F14" s="157">
        <v>2000</v>
      </c>
      <c r="G14" s="67">
        <v>100</v>
      </c>
      <c r="H14" s="58"/>
    </row>
    <row r="15" spans="1:8" s="7" customFormat="1" ht="18" customHeight="1">
      <c r="A15" s="57"/>
      <c r="B15" s="62"/>
      <c r="C15" s="61">
        <v>4300</v>
      </c>
      <c r="D15" s="24" t="s">
        <v>29</v>
      </c>
      <c r="E15" s="59">
        <v>1513</v>
      </c>
      <c r="F15" s="28">
        <v>1513</v>
      </c>
      <c r="G15" s="35">
        <v>100</v>
      </c>
      <c r="H15" s="58"/>
    </row>
    <row r="16" spans="1:8" s="7" customFormat="1" ht="18" customHeight="1">
      <c r="A16" s="57"/>
      <c r="B16" s="62"/>
      <c r="C16" s="61">
        <v>4430</v>
      </c>
      <c r="D16" s="24" t="s">
        <v>25</v>
      </c>
      <c r="E16" s="59">
        <v>175656</v>
      </c>
      <c r="F16" s="28">
        <v>175656</v>
      </c>
      <c r="G16" s="35">
        <v>100</v>
      </c>
      <c r="H16" s="58"/>
    </row>
    <row r="17" spans="1:8" s="7" customFormat="1" ht="18" customHeight="1">
      <c r="A17" s="161">
        <v>400</v>
      </c>
      <c r="B17" s="162"/>
      <c r="C17" s="163"/>
      <c r="D17" s="164" t="s">
        <v>127</v>
      </c>
      <c r="E17" s="165"/>
      <c r="F17" s="165"/>
      <c r="G17" s="166"/>
      <c r="H17" s="160"/>
    </row>
    <row r="18" spans="1:8" s="7" customFormat="1" ht="18" customHeight="1">
      <c r="A18" s="57"/>
      <c r="B18" s="62" t="s">
        <v>134</v>
      </c>
      <c r="C18" s="61"/>
      <c r="D18" s="70" t="s">
        <v>135</v>
      </c>
      <c r="E18" s="64"/>
      <c r="F18" s="72"/>
      <c r="G18" s="35"/>
      <c r="H18" s="58"/>
    </row>
    <row r="19" spans="1:8" s="7" customFormat="1" ht="18" customHeight="1">
      <c r="A19" s="57"/>
      <c r="B19" s="62"/>
      <c r="C19" s="61">
        <v>6210</v>
      </c>
      <c r="D19" s="70" t="s">
        <v>136</v>
      </c>
      <c r="E19" s="59"/>
      <c r="F19" s="73"/>
      <c r="G19" s="35"/>
      <c r="H19" s="58"/>
    </row>
    <row r="20" spans="1:10" s="7" customFormat="1" ht="18" customHeight="1" thickBot="1">
      <c r="A20" s="105">
        <v>600</v>
      </c>
      <c r="B20" s="79"/>
      <c r="C20" s="79"/>
      <c r="D20" s="80" t="s">
        <v>5</v>
      </c>
      <c r="E20" s="81">
        <v>2237361</v>
      </c>
      <c r="F20" s="98">
        <v>114253</v>
      </c>
      <c r="G20" s="78">
        <f t="shared" si="0"/>
        <v>5.1065965662224375</v>
      </c>
      <c r="J20" s="58"/>
    </row>
    <row r="21" spans="1:7" s="7" customFormat="1" ht="18" customHeight="1">
      <c r="A21" s="206"/>
      <c r="B21" s="5">
        <v>60016</v>
      </c>
      <c r="C21" s="5"/>
      <c r="D21" s="6" t="s">
        <v>6</v>
      </c>
      <c r="E21" s="63">
        <f>SUM(E22:E26)</f>
        <v>2237361</v>
      </c>
      <c r="F21" s="66">
        <f>SUM(F22:F26)</f>
        <v>114253</v>
      </c>
      <c r="G21" s="35">
        <f t="shared" si="0"/>
        <v>5.1065965662224375</v>
      </c>
    </row>
    <row r="22" spans="1:7" s="7" customFormat="1" ht="18" customHeight="1">
      <c r="A22" s="206"/>
      <c r="B22" s="5"/>
      <c r="C22" s="5">
        <v>2310</v>
      </c>
      <c r="D22" s="6" t="s">
        <v>137</v>
      </c>
      <c r="E22" s="102">
        <v>5000</v>
      </c>
      <c r="F22" s="103">
        <v>5000</v>
      </c>
      <c r="G22" s="35">
        <f>F22/E22%</f>
        <v>100</v>
      </c>
    </row>
    <row r="23" spans="1:7" s="7" customFormat="1" ht="18" customHeight="1">
      <c r="A23" s="206"/>
      <c r="B23" s="13"/>
      <c r="C23" s="5">
        <v>4270</v>
      </c>
      <c r="D23" s="6" t="s">
        <v>26</v>
      </c>
      <c r="E23" s="8">
        <v>119761</v>
      </c>
      <c r="F23" s="9">
        <v>62272</v>
      </c>
      <c r="G23" s="35">
        <f t="shared" si="0"/>
        <v>51.99689381351191</v>
      </c>
    </row>
    <row r="24" spans="1:7" s="7" customFormat="1" ht="18" customHeight="1">
      <c r="A24" s="206"/>
      <c r="B24" s="13"/>
      <c r="C24" s="5">
        <v>4300</v>
      </c>
      <c r="D24" s="6" t="s">
        <v>29</v>
      </c>
      <c r="E24" s="8">
        <v>50000</v>
      </c>
      <c r="F24" s="9">
        <v>46929</v>
      </c>
      <c r="G24" s="35">
        <f>F24/E24%</f>
        <v>93.858</v>
      </c>
    </row>
    <row r="25" spans="1:7" s="7" customFormat="1" ht="18" customHeight="1">
      <c r="A25" s="206"/>
      <c r="B25" s="13"/>
      <c r="C25" s="5">
        <v>6058</v>
      </c>
      <c r="D25" s="6" t="s">
        <v>23</v>
      </c>
      <c r="E25" s="8">
        <v>760000</v>
      </c>
      <c r="F25" s="9"/>
      <c r="G25" s="35"/>
    </row>
    <row r="26" spans="1:7" s="7" customFormat="1" ht="18" customHeight="1">
      <c r="A26" s="206"/>
      <c r="B26" s="13"/>
      <c r="C26" s="5">
        <v>6050</v>
      </c>
      <c r="D26" s="6" t="s">
        <v>23</v>
      </c>
      <c r="E26" s="8">
        <v>1302600</v>
      </c>
      <c r="F26" s="9">
        <v>52</v>
      </c>
      <c r="G26" s="35">
        <f>F26/E26*10000%</f>
        <v>0.003992015968063873</v>
      </c>
    </row>
    <row r="27" spans="1:7" s="7" customFormat="1" ht="18" customHeight="1">
      <c r="A27" s="87">
        <v>630</v>
      </c>
      <c r="B27" s="82"/>
      <c r="C27" s="82"/>
      <c r="D27" s="83" t="s">
        <v>27</v>
      </c>
      <c r="E27" s="84">
        <f>E28+E31</f>
        <v>9400</v>
      </c>
      <c r="F27" s="84">
        <f>F28+F31</f>
        <v>6100</v>
      </c>
      <c r="G27" s="78">
        <f t="shared" si="0"/>
        <v>64.8936170212766</v>
      </c>
    </row>
    <row r="28" spans="1:7" s="7" customFormat="1" ht="18" customHeight="1">
      <c r="A28" s="200"/>
      <c r="B28" s="5">
        <v>63095</v>
      </c>
      <c r="C28" s="5"/>
      <c r="D28" s="6" t="s">
        <v>14</v>
      </c>
      <c r="E28" s="63">
        <f>SUM(E29:E30)</f>
        <v>9100</v>
      </c>
      <c r="F28" s="66">
        <f>SUM(F29:F30)</f>
        <v>6100</v>
      </c>
      <c r="G28" s="35">
        <f t="shared" si="0"/>
        <v>67.03296703296702</v>
      </c>
    </row>
    <row r="29" spans="1:7" s="7" customFormat="1" ht="18" customHeight="1">
      <c r="A29" s="200"/>
      <c r="B29" s="5"/>
      <c r="C29" s="5">
        <v>4300</v>
      </c>
      <c r="D29" s="6" t="s">
        <v>29</v>
      </c>
      <c r="E29" s="102">
        <v>6100</v>
      </c>
      <c r="F29" s="103">
        <v>6100</v>
      </c>
      <c r="G29" s="35">
        <f>F29/E29%</f>
        <v>100</v>
      </c>
    </row>
    <row r="30" spans="1:7" s="7" customFormat="1" ht="18" customHeight="1">
      <c r="A30" s="200"/>
      <c r="B30" s="13"/>
      <c r="C30" s="5">
        <v>4100</v>
      </c>
      <c r="D30" s="6" t="s">
        <v>28</v>
      </c>
      <c r="E30" s="8">
        <v>3000</v>
      </c>
      <c r="F30" s="9"/>
      <c r="G30" s="35">
        <f t="shared" si="0"/>
        <v>0</v>
      </c>
    </row>
    <row r="31" spans="1:7" s="7" customFormat="1" ht="18" customHeight="1">
      <c r="A31" s="15"/>
      <c r="B31" s="187">
        <v>63001</v>
      </c>
      <c r="C31" s="15"/>
      <c r="D31" s="71" t="s">
        <v>154</v>
      </c>
      <c r="E31" s="72">
        <v>300</v>
      </c>
      <c r="F31" s="65"/>
      <c r="G31" s="35"/>
    </row>
    <row r="32" spans="1:7" s="7" customFormat="1" ht="18" customHeight="1">
      <c r="A32" s="15"/>
      <c r="B32" s="147"/>
      <c r="C32" s="15">
        <v>2339</v>
      </c>
      <c r="D32" s="141" t="s">
        <v>155</v>
      </c>
      <c r="E32" s="144">
        <v>300</v>
      </c>
      <c r="F32" s="26"/>
      <c r="G32" s="35"/>
    </row>
    <row r="33" spans="1:7" s="7" customFormat="1" ht="18" customHeight="1">
      <c r="A33" s="87">
        <v>700</v>
      </c>
      <c r="B33" s="82"/>
      <c r="C33" s="82"/>
      <c r="D33" s="83" t="s">
        <v>7</v>
      </c>
      <c r="E33" s="84">
        <f>E38+E34</f>
        <v>89000</v>
      </c>
      <c r="F33" s="84">
        <f>F38+F34</f>
        <v>23032</v>
      </c>
      <c r="G33" s="78">
        <f t="shared" si="0"/>
        <v>25.878651685393255</v>
      </c>
    </row>
    <row r="34" spans="1:7" s="7" customFormat="1" ht="16.5" customHeight="1">
      <c r="A34" s="200"/>
      <c r="B34" s="5">
        <v>70004</v>
      </c>
      <c r="C34" s="5"/>
      <c r="D34" s="6" t="s">
        <v>30</v>
      </c>
      <c r="E34" s="63">
        <f>SUM(E35:E37)</f>
        <v>36000</v>
      </c>
      <c r="F34" s="66">
        <f>SUM(F35:F37)</f>
        <v>20032</v>
      </c>
      <c r="G34" s="35">
        <f t="shared" si="0"/>
        <v>55.64444444444444</v>
      </c>
    </row>
    <row r="35" spans="1:7" s="7" customFormat="1" ht="18" customHeight="1">
      <c r="A35" s="200"/>
      <c r="B35" s="5"/>
      <c r="C35" s="5">
        <v>4260</v>
      </c>
      <c r="D35" s="6" t="s">
        <v>31</v>
      </c>
      <c r="E35" s="8">
        <v>4000</v>
      </c>
      <c r="F35" s="9">
        <v>862</v>
      </c>
      <c r="G35" s="35">
        <f t="shared" si="0"/>
        <v>21.55</v>
      </c>
    </row>
    <row r="36" spans="1:7" s="7" customFormat="1" ht="18" customHeight="1">
      <c r="A36" s="200"/>
      <c r="B36" s="5"/>
      <c r="C36" s="5">
        <v>4270</v>
      </c>
      <c r="D36" s="6" t="s">
        <v>26</v>
      </c>
      <c r="E36" s="8">
        <v>25000</v>
      </c>
      <c r="F36" s="9">
        <v>13940</v>
      </c>
      <c r="G36" s="35">
        <f t="shared" si="0"/>
        <v>55.76</v>
      </c>
    </row>
    <row r="37" spans="1:7" s="7" customFormat="1" ht="18" customHeight="1">
      <c r="A37" s="200"/>
      <c r="B37" s="5"/>
      <c r="C37" s="5">
        <v>4300</v>
      </c>
      <c r="D37" s="6" t="s">
        <v>29</v>
      </c>
      <c r="E37" s="8">
        <v>7000</v>
      </c>
      <c r="F37" s="9">
        <v>5230</v>
      </c>
      <c r="G37" s="35">
        <f t="shared" si="0"/>
        <v>74.71428571428571</v>
      </c>
    </row>
    <row r="38" spans="1:7" s="7" customFormat="1" ht="18" customHeight="1">
      <c r="A38" s="200"/>
      <c r="B38" s="5">
        <v>70005</v>
      </c>
      <c r="C38" s="5"/>
      <c r="D38" s="6" t="s">
        <v>8</v>
      </c>
      <c r="E38" s="63">
        <f>SUM(E39:E39)</f>
        <v>53000</v>
      </c>
      <c r="F38" s="66">
        <f>SUM(F39:F39)</f>
        <v>3000</v>
      </c>
      <c r="G38" s="35">
        <f t="shared" si="0"/>
        <v>5.660377358490567</v>
      </c>
    </row>
    <row r="39" spans="1:7" s="7" customFormat="1" ht="18" customHeight="1">
      <c r="A39" s="200"/>
      <c r="B39" s="5"/>
      <c r="C39" s="5">
        <v>4300</v>
      </c>
      <c r="D39" s="6" t="s">
        <v>29</v>
      </c>
      <c r="E39" s="8">
        <v>53000</v>
      </c>
      <c r="F39" s="9">
        <v>3000</v>
      </c>
      <c r="G39" s="35">
        <f>F39/E39*10000%</f>
        <v>5.660377358490567</v>
      </c>
    </row>
    <row r="40" spans="1:7" s="7" customFormat="1" ht="18" customHeight="1">
      <c r="A40" s="138">
        <v>710</v>
      </c>
      <c r="B40" s="137"/>
      <c r="C40" s="137"/>
      <c r="D40" s="139" t="s">
        <v>32</v>
      </c>
      <c r="E40" s="142">
        <f>E43+E41</f>
        <v>54000</v>
      </c>
      <c r="F40" s="142">
        <f>F43+F41</f>
        <v>17579</v>
      </c>
      <c r="G40" s="145">
        <f t="shared" si="0"/>
        <v>32.553703703703704</v>
      </c>
    </row>
    <row r="41" spans="1:7" s="7" customFormat="1" ht="18" customHeight="1">
      <c r="A41" s="190"/>
      <c r="B41" s="19">
        <v>71004</v>
      </c>
      <c r="C41" s="19"/>
      <c r="D41" s="140" t="s">
        <v>33</v>
      </c>
      <c r="E41" s="143">
        <v>35000</v>
      </c>
      <c r="F41" s="143">
        <v>17579</v>
      </c>
      <c r="G41" s="36">
        <f t="shared" si="0"/>
        <v>50.22571428571428</v>
      </c>
    </row>
    <row r="42" spans="1:15" s="7" customFormat="1" ht="18" customHeight="1">
      <c r="A42" s="191"/>
      <c r="B42" s="21"/>
      <c r="C42" s="21">
        <v>4300</v>
      </c>
      <c r="D42" s="71" t="s">
        <v>29</v>
      </c>
      <c r="E42" s="73">
        <v>35000</v>
      </c>
      <c r="F42" s="73">
        <v>17579</v>
      </c>
      <c r="G42" s="35">
        <f t="shared" si="0"/>
        <v>50.22571428571428</v>
      </c>
      <c r="H42" s="58"/>
      <c r="I42" s="58"/>
      <c r="J42" s="58"/>
      <c r="K42" s="58"/>
      <c r="L42" s="58"/>
      <c r="M42" s="58"/>
      <c r="N42" s="58"/>
      <c r="O42" s="58"/>
    </row>
    <row r="43" spans="1:15" s="126" customFormat="1" ht="18" customHeight="1">
      <c r="A43" s="21"/>
      <c r="B43" s="21">
        <v>71035</v>
      </c>
      <c r="C43" s="21"/>
      <c r="D43" s="71" t="s">
        <v>120</v>
      </c>
      <c r="E43" s="72">
        <v>19000</v>
      </c>
      <c r="F43" s="72">
        <v>0</v>
      </c>
      <c r="G43" s="35">
        <f>F43/E43%</f>
        <v>0</v>
      </c>
      <c r="H43" s="58"/>
      <c r="I43" s="58"/>
      <c r="J43" s="58"/>
      <c r="K43" s="58"/>
      <c r="L43" s="58"/>
      <c r="M43" s="58"/>
      <c r="N43" s="58"/>
      <c r="O43" s="58"/>
    </row>
    <row r="44" spans="1:7" s="58" customFormat="1" ht="18" customHeight="1">
      <c r="A44" s="21"/>
      <c r="B44" s="21"/>
      <c r="C44" s="21">
        <v>2650</v>
      </c>
      <c r="D44" s="71" t="s">
        <v>138</v>
      </c>
      <c r="E44" s="170">
        <v>19000</v>
      </c>
      <c r="F44" s="170">
        <v>0</v>
      </c>
      <c r="G44" s="35">
        <f>F44/E44%</f>
        <v>0</v>
      </c>
    </row>
    <row r="45" spans="1:7" s="7" customFormat="1" ht="18" customHeight="1">
      <c r="A45" s="121">
        <v>750</v>
      </c>
      <c r="B45" s="146"/>
      <c r="C45" s="122"/>
      <c r="D45" s="123" t="s">
        <v>9</v>
      </c>
      <c r="E45" s="124">
        <f>E46+E54+E59+E84+E87</f>
        <v>2349938</v>
      </c>
      <c r="F45" s="124">
        <f>F46+F54+F59+F84+F87</f>
        <v>1095112</v>
      </c>
      <c r="G45" s="125">
        <f t="shared" si="0"/>
        <v>46.60174013101622</v>
      </c>
    </row>
    <row r="46" spans="1:7" s="7" customFormat="1" ht="18" customHeight="1">
      <c r="A46" s="209"/>
      <c r="B46" s="19">
        <v>75011</v>
      </c>
      <c r="C46" s="5"/>
      <c r="D46" s="6" t="s">
        <v>10</v>
      </c>
      <c r="E46" s="63">
        <f>SUM(E47:E53)</f>
        <v>71000</v>
      </c>
      <c r="F46" s="63">
        <f>SUM(F47:F53)</f>
        <v>38710</v>
      </c>
      <c r="G46" s="35">
        <f t="shared" si="0"/>
        <v>54.52112676056338</v>
      </c>
    </row>
    <row r="47" spans="1:7" s="7" customFormat="1" ht="18" customHeight="1">
      <c r="A47" s="209"/>
      <c r="B47" s="21"/>
      <c r="C47" s="5">
        <v>4010</v>
      </c>
      <c r="D47" s="6" t="s">
        <v>34</v>
      </c>
      <c r="E47" s="8">
        <v>55000</v>
      </c>
      <c r="F47" s="9">
        <v>32000</v>
      </c>
      <c r="G47" s="35">
        <f t="shared" si="0"/>
        <v>58.18181818181818</v>
      </c>
    </row>
    <row r="48" spans="1:7" s="7" customFormat="1" ht="18" customHeight="1">
      <c r="A48" s="209"/>
      <c r="B48" s="21"/>
      <c r="C48" s="5">
        <v>4040</v>
      </c>
      <c r="D48" s="6" t="s">
        <v>35</v>
      </c>
      <c r="E48" s="8">
        <v>1400</v>
      </c>
      <c r="F48" s="9">
        <v>1400</v>
      </c>
      <c r="G48" s="35">
        <f t="shared" si="0"/>
        <v>100</v>
      </c>
    </row>
    <row r="49" spans="1:7" s="7" customFormat="1" ht="18" customHeight="1">
      <c r="A49" s="209"/>
      <c r="B49" s="21"/>
      <c r="C49" s="5">
        <v>4110</v>
      </c>
      <c r="D49" s="6" t="s">
        <v>36</v>
      </c>
      <c r="E49" s="8">
        <v>11000</v>
      </c>
      <c r="F49" s="9">
        <v>3123</v>
      </c>
      <c r="G49" s="35">
        <f t="shared" si="0"/>
        <v>28.39090909090909</v>
      </c>
    </row>
    <row r="50" spans="1:7" s="7" customFormat="1" ht="18" customHeight="1">
      <c r="A50" s="209"/>
      <c r="B50" s="21"/>
      <c r="C50" s="5">
        <v>4120</v>
      </c>
      <c r="D50" s="6" t="s">
        <v>37</v>
      </c>
      <c r="E50" s="8">
        <v>1500</v>
      </c>
      <c r="F50" s="9">
        <v>700</v>
      </c>
      <c r="G50" s="35">
        <f t="shared" si="0"/>
        <v>46.666666666666664</v>
      </c>
    </row>
    <row r="51" spans="1:7" s="7" customFormat="1" ht="18" customHeight="1">
      <c r="A51" s="209"/>
      <c r="B51" s="21"/>
      <c r="C51" s="5">
        <v>4210</v>
      </c>
      <c r="D51" s="6" t="s">
        <v>40</v>
      </c>
      <c r="E51" s="8">
        <v>1100</v>
      </c>
      <c r="F51" s="9">
        <v>665</v>
      </c>
      <c r="G51" s="35">
        <f t="shared" si="0"/>
        <v>60.45454545454545</v>
      </c>
    </row>
    <row r="52" spans="1:7" s="7" customFormat="1" ht="18" customHeight="1">
      <c r="A52" s="209"/>
      <c r="B52" s="21"/>
      <c r="C52" s="5">
        <v>4300</v>
      </c>
      <c r="D52" s="6" t="s">
        <v>29</v>
      </c>
      <c r="E52" s="8">
        <v>1000</v>
      </c>
      <c r="F52" s="9">
        <v>822</v>
      </c>
      <c r="G52" s="35">
        <f t="shared" si="0"/>
        <v>82.19999999999999</v>
      </c>
    </row>
    <row r="53" spans="1:7" s="7" customFormat="1" ht="18" customHeight="1">
      <c r="A53" s="209"/>
      <c r="B53" s="21"/>
      <c r="C53" s="5">
        <v>4750</v>
      </c>
      <c r="D53" s="6" t="s">
        <v>133</v>
      </c>
      <c r="E53" s="8"/>
      <c r="F53" s="9"/>
      <c r="G53" s="35"/>
    </row>
    <row r="54" spans="1:7" s="7" customFormat="1" ht="18" customHeight="1">
      <c r="A54" s="209"/>
      <c r="B54" s="21">
        <v>75022</v>
      </c>
      <c r="C54" s="5"/>
      <c r="D54" s="6" t="s">
        <v>38</v>
      </c>
      <c r="E54" s="63">
        <f>SUM(E55:E58)</f>
        <v>127000</v>
      </c>
      <c r="F54" s="63">
        <f>SUM(F55:F58)</f>
        <v>66705</v>
      </c>
      <c r="G54" s="67">
        <f t="shared" si="0"/>
        <v>52.52362204724409</v>
      </c>
    </row>
    <row r="55" spans="1:7" s="7" customFormat="1" ht="18" customHeight="1">
      <c r="A55" s="209"/>
      <c r="B55" s="21"/>
      <c r="C55" s="5">
        <v>3030</v>
      </c>
      <c r="D55" s="6" t="s">
        <v>39</v>
      </c>
      <c r="E55" s="8">
        <v>100000</v>
      </c>
      <c r="F55" s="9">
        <v>51680</v>
      </c>
      <c r="G55" s="35">
        <f t="shared" si="0"/>
        <v>51.68000000000001</v>
      </c>
    </row>
    <row r="56" spans="1:7" s="7" customFormat="1" ht="18" customHeight="1">
      <c r="A56" s="209"/>
      <c r="B56" s="21"/>
      <c r="C56" s="5">
        <v>4210</v>
      </c>
      <c r="D56" s="6" t="s">
        <v>40</v>
      </c>
      <c r="E56" s="8">
        <v>4000</v>
      </c>
      <c r="F56" s="9">
        <v>1127</v>
      </c>
      <c r="G56" s="35">
        <f t="shared" si="0"/>
        <v>28.175</v>
      </c>
    </row>
    <row r="57" spans="1:7" s="7" customFormat="1" ht="18" customHeight="1">
      <c r="A57" s="209"/>
      <c r="B57" s="21"/>
      <c r="C57" s="5">
        <v>4300</v>
      </c>
      <c r="D57" s="6" t="s">
        <v>29</v>
      </c>
      <c r="E57" s="8">
        <v>1000</v>
      </c>
      <c r="F57" s="9">
        <v>988</v>
      </c>
      <c r="G57" s="35">
        <f t="shared" si="0"/>
        <v>98.8</v>
      </c>
    </row>
    <row r="58" spans="1:7" s="7" customFormat="1" ht="18" customHeight="1">
      <c r="A58" s="209"/>
      <c r="B58" s="21"/>
      <c r="C58" s="5">
        <v>4430</v>
      </c>
      <c r="D58" s="6" t="s">
        <v>25</v>
      </c>
      <c r="E58" s="8">
        <v>22000</v>
      </c>
      <c r="F58" s="9">
        <v>12910</v>
      </c>
      <c r="G58" s="35">
        <f t="shared" si="0"/>
        <v>58.68181818181818</v>
      </c>
    </row>
    <row r="59" spans="1:7" s="7" customFormat="1" ht="18" customHeight="1">
      <c r="A59" s="209"/>
      <c r="B59" s="21">
        <v>75023</v>
      </c>
      <c r="C59" s="5"/>
      <c r="D59" s="6" t="s">
        <v>41</v>
      </c>
      <c r="E59" s="63">
        <f>SUM(E60:E83)</f>
        <v>2030500</v>
      </c>
      <c r="F59" s="63">
        <f>SUM(F60:F83)</f>
        <v>920585</v>
      </c>
      <c r="G59" s="67">
        <f t="shared" si="0"/>
        <v>45.33784782073381</v>
      </c>
    </row>
    <row r="60" spans="1:7" s="7" customFormat="1" ht="18" customHeight="1">
      <c r="A60" s="209"/>
      <c r="B60" s="21"/>
      <c r="C60" s="5">
        <v>3020</v>
      </c>
      <c r="D60" s="6" t="s">
        <v>122</v>
      </c>
      <c r="E60" s="102">
        <v>3000</v>
      </c>
      <c r="F60" s="103">
        <v>1933</v>
      </c>
      <c r="G60" s="67">
        <v>100</v>
      </c>
    </row>
    <row r="61" spans="1:7" s="7" customFormat="1" ht="18" customHeight="1">
      <c r="A61" s="209"/>
      <c r="B61" s="21"/>
      <c r="C61" s="5">
        <v>3030</v>
      </c>
      <c r="D61" s="6" t="s">
        <v>39</v>
      </c>
      <c r="E61" s="8">
        <v>12000</v>
      </c>
      <c r="F61" s="9">
        <v>3000</v>
      </c>
      <c r="G61" s="35">
        <f t="shared" si="0"/>
        <v>25</v>
      </c>
    </row>
    <row r="62" spans="1:7" s="7" customFormat="1" ht="18" customHeight="1">
      <c r="A62" s="209"/>
      <c r="B62" s="21"/>
      <c r="C62" s="5">
        <v>4010</v>
      </c>
      <c r="D62" s="6" t="s">
        <v>42</v>
      </c>
      <c r="E62" s="8">
        <v>1089000</v>
      </c>
      <c r="F62" s="9">
        <v>529073</v>
      </c>
      <c r="G62" s="35">
        <f t="shared" si="0"/>
        <v>48.583379247015614</v>
      </c>
    </row>
    <row r="63" spans="1:7" s="7" customFormat="1" ht="18" customHeight="1">
      <c r="A63" s="209"/>
      <c r="B63" s="21"/>
      <c r="C63" s="5">
        <v>4040</v>
      </c>
      <c r="D63" s="6" t="s">
        <v>43</v>
      </c>
      <c r="E63" s="8">
        <v>87000</v>
      </c>
      <c r="F63" s="9">
        <v>85141</v>
      </c>
      <c r="G63" s="35">
        <f t="shared" si="0"/>
        <v>97.86321839080459</v>
      </c>
    </row>
    <row r="64" spans="1:7" s="7" customFormat="1" ht="18" customHeight="1">
      <c r="A64" s="209"/>
      <c r="B64" s="21"/>
      <c r="C64" s="5">
        <v>4110</v>
      </c>
      <c r="D64" s="6" t="s">
        <v>36</v>
      </c>
      <c r="E64" s="8">
        <v>172700</v>
      </c>
      <c r="F64" s="9">
        <v>96505</v>
      </c>
      <c r="G64" s="35">
        <f t="shared" si="0"/>
        <v>55.88013896931094</v>
      </c>
    </row>
    <row r="65" spans="1:7" s="7" customFormat="1" ht="18" customHeight="1">
      <c r="A65" s="209"/>
      <c r="B65" s="21"/>
      <c r="C65" s="5">
        <v>4120</v>
      </c>
      <c r="D65" s="6" t="s">
        <v>37</v>
      </c>
      <c r="E65" s="8">
        <v>27800</v>
      </c>
      <c r="F65" s="9">
        <v>11575</v>
      </c>
      <c r="G65" s="35">
        <f t="shared" si="0"/>
        <v>41.63669064748202</v>
      </c>
    </row>
    <row r="66" spans="1:7" s="7" customFormat="1" ht="18" customHeight="1">
      <c r="A66" s="209"/>
      <c r="B66" s="21"/>
      <c r="C66" s="5">
        <v>4140</v>
      </c>
      <c r="D66" s="6" t="s">
        <v>153</v>
      </c>
      <c r="E66" s="8">
        <v>7000</v>
      </c>
      <c r="F66" s="9"/>
      <c r="G66" s="35"/>
    </row>
    <row r="67" spans="1:7" s="7" customFormat="1" ht="18" customHeight="1">
      <c r="A67" s="209"/>
      <c r="B67" s="21"/>
      <c r="C67" s="5">
        <v>4170</v>
      </c>
      <c r="D67" s="6" t="s">
        <v>88</v>
      </c>
      <c r="E67" s="8">
        <v>33000</v>
      </c>
      <c r="F67" s="9">
        <v>10980</v>
      </c>
      <c r="G67" s="35">
        <f t="shared" si="0"/>
        <v>33.27272727272727</v>
      </c>
    </row>
    <row r="68" spans="1:7" s="7" customFormat="1" ht="18" customHeight="1">
      <c r="A68" s="209"/>
      <c r="B68" s="21"/>
      <c r="C68" s="5">
        <v>4210</v>
      </c>
      <c r="D68" s="6" t="s">
        <v>40</v>
      </c>
      <c r="E68" s="8">
        <v>80000</v>
      </c>
      <c r="F68" s="9">
        <v>27784</v>
      </c>
      <c r="G68" s="35">
        <f t="shared" si="0"/>
        <v>34.73</v>
      </c>
    </row>
    <row r="69" spans="1:7" s="7" customFormat="1" ht="18" customHeight="1">
      <c r="A69" s="209"/>
      <c r="B69" s="21"/>
      <c r="C69" s="5">
        <v>4260</v>
      </c>
      <c r="D69" s="6" t="s">
        <v>31</v>
      </c>
      <c r="E69" s="8">
        <v>15000</v>
      </c>
      <c r="F69" s="9">
        <v>8698</v>
      </c>
      <c r="G69" s="35">
        <f>F69/E69%</f>
        <v>57.986666666666665</v>
      </c>
    </row>
    <row r="70" spans="1:7" s="7" customFormat="1" ht="18" customHeight="1">
      <c r="A70" s="209"/>
      <c r="B70" s="21"/>
      <c r="C70" s="5">
        <v>4270</v>
      </c>
      <c r="D70" s="6" t="s">
        <v>26</v>
      </c>
      <c r="E70" s="8">
        <v>15000</v>
      </c>
      <c r="F70" s="9">
        <v>10411</v>
      </c>
      <c r="G70" s="35">
        <f>F70/E70%</f>
        <v>69.40666666666667</v>
      </c>
    </row>
    <row r="71" spans="1:7" s="7" customFormat="1" ht="18" customHeight="1">
      <c r="A71" s="209"/>
      <c r="B71" s="21"/>
      <c r="C71" s="5">
        <v>4280</v>
      </c>
      <c r="D71" s="6" t="s">
        <v>105</v>
      </c>
      <c r="E71" s="8">
        <v>1000</v>
      </c>
      <c r="F71" s="9">
        <v>150</v>
      </c>
      <c r="G71" s="35">
        <f t="shared" si="0"/>
        <v>15</v>
      </c>
    </row>
    <row r="72" spans="1:7" s="7" customFormat="1" ht="18" customHeight="1">
      <c r="A72" s="209"/>
      <c r="B72" s="21"/>
      <c r="C72" s="5">
        <v>4300</v>
      </c>
      <c r="D72" s="6" t="s">
        <v>29</v>
      </c>
      <c r="E72" s="8">
        <v>130000</v>
      </c>
      <c r="F72" s="9">
        <v>56414</v>
      </c>
      <c r="G72" s="35">
        <f t="shared" si="0"/>
        <v>43.395384615384614</v>
      </c>
    </row>
    <row r="73" spans="1:7" s="7" customFormat="1" ht="18" customHeight="1">
      <c r="A73" s="209"/>
      <c r="B73" s="21"/>
      <c r="C73" s="5">
        <v>4350</v>
      </c>
      <c r="D73" s="6" t="s">
        <v>81</v>
      </c>
      <c r="E73" s="8">
        <v>2000</v>
      </c>
      <c r="F73" s="9">
        <v>450</v>
      </c>
      <c r="G73" s="35">
        <f t="shared" si="0"/>
        <v>22.5</v>
      </c>
    </row>
    <row r="74" spans="1:7" s="7" customFormat="1" ht="18" customHeight="1">
      <c r="A74" s="209"/>
      <c r="B74" s="21"/>
      <c r="C74" s="5">
        <v>4360</v>
      </c>
      <c r="D74" s="6" t="s">
        <v>103</v>
      </c>
      <c r="E74" s="8">
        <v>9000</v>
      </c>
      <c r="F74" s="9">
        <v>3886</v>
      </c>
      <c r="G74" s="35">
        <f>F74/E74%</f>
        <v>43.17777777777778</v>
      </c>
    </row>
    <row r="75" spans="1:7" s="7" customFormat="1" ht="18" customHeight="1">
      <c r="A75" s="209"/>
      <c r="B75" s="21"/>
      <c r="C75" s="5">
        <v>4370</v>
      </c>
      <c r="D75" s="6" t="s">
        <v>104</v>
      </c>
      <c r="E75" s="8">
        <v>20000</v>
      </c>
      <c r="F75" s="9">
        <v>8732</v>
      </c>
      <c r="G75" s="35">
        <f>F75/E75%</f>
        <v>43.66</v>
      </c>
    </row>
    <row r="76" spans="1:7" s="7" customFormat="1" ht="18" customHeight="1">
      <c r="A76" s="209"/>
      <c r="B76" s="21"/>
      <c r="C76" s="5">
        <v>4410</v>
      </c>
      <c r="D76" s="6" t="s">
        <v>44</v>
      </c>
      <c r="E76" s="8">
        <v>7000</v>
      </c>
      <c r="F76" s="9">
        <v>4925</v>
      </c>
      <c r="G76" s="35">
        <f t="shared" si="0"/>
        <v>70.35714285714286</v>
      </c>
    </row>
    <row r="77" spans="1:7" s="7" customFormat="1" ht="18" customHeight="1">
      <c r="A77" s="209"/>
      <c r="B77" s="21"/>
      <c r="C77" s="5">
        <v>4430</v>
      </c>
      <c r="D77" s="6" t="s">
        <v>25</v>
      </c>
      <c r="E77" s="8">
        <v>21000</v>
      </c>
      <c r="F77" s="9">
        <v>12778</v>
      </c>
      <c r="G77" s="35">
        <f t="shared" si="0"/>
        <v>60.84761904761905</v>
      </c>
    </row>
    <row r="78" spans="1:7" s="7" customFormat="1" ht="18" customHeight="1">
      <c r="A78" s="209"/>
      <c r="B78" s="21"/>
      <c r="C78" s="5">
        <v>4440</v>
      </c>
      <c r="D78" s="6" t="s">
        <v>45</v>
      </c>
      <c r="E78" s="8">
        <v>31000</v>
      </c>
      <c r="F78" s="9">
        <v>20000</v>
      </c>
      <c r="G78" s="35">
        <f t="shared" si="0"/>
        <v>64.51612903225806</v>
      </c>
    </row>
    <row r="79" spans="1:7" s="7" customFormat="1" ht="18" customHeight="1">
      <c r="A79" s="209"/>
      <c r="B79" s="21"/>
      <c r="C79" s="5">
        <v>4530</v>
      </c>
      <c r="D79" s="6" t="s">
        <v>46</v>
      </c>
      <c r="E79" s="8">
        <v>8000</v>
      </c>
      <c r="F79" s="9">
        <v>536</v>
      </c>
      <c r="G79" s="35">
        <f t="shared" si="0"/>
        <v>6.7</v>
      </c>
    </row>
    <row r="80" spans="1:7" s="7" customFormat="1" ht="18" customHeight="1">
      <c r="A80" s="209"/>
      <c r="B80" s="21"/>
      <c r="C80" s="5">
        <v>4700</v>
      </c>
      <c r="D80" s="6" t="s">
        <v>106</v>
      </c>
      <c r="E80" s="8">
        <v>12000</v>
      </c>
      <c r="F80" s="9">
        <v>4255</v>
      </c>
      <c r="G80" s="35">
        <f t="shared" si="0"/>
        <v>35.45833333333333</v>
      </c>
    </row>
    <row r="81" spans="1:7" s="7" customFormat="1" ht="18" customHeight="1">
      <c r="A81" s="209"/>
      <c r="B81" s="21"/>
      <c r="C81" s="5">
        <v>4740</v>
      </c>
      <c r="D81" s="6" t="s">
        <v>107</v>
      </c>
      <c r="E81" s="8">
        <v>8000</v>
      </c>
      <c r="F81" s="9">
        <v>1924</v>
      </c>
      <c r="G81" s="35">
        <f t="shared" si="0"/>
        <v>24.05</v>
      </c>
    </row>
    <row r="82" spans="1:7" s="7" customFormat="1" ht="18" customHeight="1">
      <c r="A82" s="209"/>
      <c r="B82" s="21"/>
      <c r="C82" s="5">
        <v>4750</v>
      </c>
      <c r="D82" s="6" t="s">
        <v>133</v>
      </c>
      <c r="E82" s="8">
        <v>40000</v>
      </c>
      <c r="F82" s="9">
        <v>20790</v>
      </c>
      <c r="G82" s="35">
        <f t="shared" si="0"/>
        <v>51.975</v>
      </c>
    </row>
    <row r="83" spans="1:7" s="7" customFormat="1" ht="18" customHeight="1">
      <c r="A83" s="209"/>
      <c r="B83" s="21"/>
      <c r="C83" s="5">
        <v>6050</v>
      </c>
      <c r="D83" s="6" t="s">
        <v>23</v>
      </c>
      <c r="E83" s="8">
        <v>200000</v>
      </c>
      <c r="F83" s="9">
        <v>645</v>
      </c>
      <c r="G83" s="35">
        <f>F83/E83%</f>
        <v>0.3225</v>
      </c>
    </row>
    <row r="84" spans="1:7" s="7" customFormat="1" ht="18" customHeight="1">
      <c r="A84" s="209"/>
      <c r="B84" s="21">
        <v>75075</v>
      </c>
      <c r="C84" s="5"/>
      <c r="D84" s="6" t="s">
        <v>109</v>
      </c>
      <c r="E84" s="63">
        <f>SUM(E85:E86)</f>
        <v>49800</v>
      </c>
      <c r="F84" s="66">
        <f>SUM(F85:F86)</f>
        <v>35395</v>
      </c>
      <c r="G84" s="67">
        <f t="shared" si="0"/>
        <v>71.07429718875503</v>
      </c>
    </row>
    <row r="85" spans="1:7" s="7" customFormat="1" ht="18" customHeight="1">
      <c r="A85" s="209"/>
      <c r="B85" s="21"/>
      <c r="C85" s="5">
        <v>4210</v>
      </c>
      <c r="D85" s="6" t="s">
        <v>40</v>
      </c>
      <c r="E85" s="102">
        <v>20500</v>
      </c>
      <c r="F85" s="103">
        <v>16209</v>
      </c>
      <c r="G85" s="67">
        <f t="shared" si="0"/>
        <v>79.06829268292684</v>
      </c>
    </row>
    <row r="86" spans="1:7" s="7" customFormat="1" ht="18" customHeight="1">
      <c r="A86" s="209"/>
      <c r="B86" s="21"/>
      <c r="C86" s="5">
        <v>4300</v>
      </c>
      <c r="D86" s="6" t="s">
        <v>29</v>
      </c>
      <c r="E86" s="8">
        <v>29300</v>
      </c>
      <c r="F86" s="9">
        <v>19186</v>
      </c>
      <c r="G86" s="35">
        <f t="shared" si="0"/>
        <v>65.48122866894198</v>
      </c>
    </row>
    <row r="87" spans="1:7" s="7" customFormat="1" ht="18" customHeight="1">
      <c r="A87" s="209"/>
      <c r="B87" s="21">
        <v>75095</v>
      </c>
      <c r="C87" s="5"/>
      <c r="D87" s="6" t="s">
        <v>14</v>
      </c>
      <c r="E87" s="63">
        <f>SUM(E88:E89)</f>
        <v>71638</v>
      </c>
      <c r="F87" s="63">
        <f>SUM(F88:F89)</f>
        <v>33717</v>
      </c>
      <c r="G87" s="35">
        <f t="shared" si="0"/>
        <v>47.06580306541221</v>
      </c>
    </row>
    <row r="88" spans="1:7" s="7" customFormat="1" ht="18" customHeight="1">
      <c r="A88" s="209"/>
      <c r="B88" s="21"/>
      <c r="C88" s="5">
        <v>4300</v>
      </c>
      <c r="D88" s="6" t="s">
        <v>29</v>
      </c>
      <c r="E88" s="102">
        <v>4638</v>
      </c>
      <c r="F88" s="103">
        <v>0</v>
      </c>
      <c r="G88" s="35"/>
    </row>
    <row r="89" spans="1:7" s="7" customFormat="1" ht="18" customHeight="1">
      <c r="A89" s="209"/>
      <c r="B89" s="147"/>
      <c r="C89" s="5">
        <v>4100</v>
      </c>
      <c r="D89" s="6" t="s">
        <v>28</v>
      </c>
      <c r="E89" s="8">
        <v>67000</v>
      </c>
      <c r="F89" s="9">
        <v>33717</v>
      </c>
      <c r="G89" s="35">
        <f>F89/E89*10000%</f>
        <v>50.32388059701493</v>
      </c>
    </row>
    <row r="90" spans="1:7" s="7" customFormat="1" ht="18" customHeight="1">
      <c r="A90" s="87">
        <v>751</v>
      </c>
      <c r="B90" s="158"/>
      <c r="C90" s="82"/>
      <c r="D90" s="83" t="s">
        <v>11</v>
      </c>
      <c r="E90" s="84">
        <f>E91+E94</f>
        <v>26776</v>
      </c>
      <c r="F90" s="84">
        <f>F91+F94</f>
        <v>15401</v>
      </c>
      <c r="G90" s="78">
        <f t="shared" si="0"/>
        <v>57.51792650134448</v>
      </c>
    </row>
    <row r="91" spans="1:7" s="7" customFormat="1" ht="18" customHeight="1">
      <c r="A91" s="190"/>
      <c r="B91" s="15">
        <v>75101</v>
      </c>
      <c r="C91" s="19"/>
      <c r="D91" s="16" t="s">
        <v>47</v>
      </c>
      <c r="E91" s="68">
        <f>SUM(E92:E93)</f>
        <v>1280</v>
      </c>
      <c r="F91" s="63">
        <f>SUM(F92:F93)</f>
        <v>644</v>
      </c>
      <c r="G91" s="35">
        <f t="shared" si="0"/>
        <v>50.31250000000001</v>
      </c>
    </row>
    <row r="92" spans="1:7" s="7" customFormat="1" ht="18" customHeight="1">
      <c r="A92" s="191"/>
      <c r="B92" s="15"/>
      <c r="C92" s="21">
        <v>4210</v>
      </c>
      <c r="D92" s="16" t="s">
        <v>40</v>
      </c>
      <c r="E92" s="157">
        <v>700</v>
      </c>
      <c r="F92" s="103">
        <v>64</v>
      </c>
      <c r="G92" s="35">
        <f>F92/E92%</f>
        <v>9.142857142857142</v>
      </c>
    </row>
    <row r="93" spans="1:7" s="7" customFormat="1" ht="18" customHeight="1">
      <c r="A93" s="191"/>
      <c r="B93" s="15"/>
      <c r="C93" s="21">
        <v>4300</v>
      </c>
      <c r="D93" s="16" t="s">
        <v>29</v>
      </c>
      <c r="E93" s="28">
        <v>580</v>
      </c>
      <c r="F93" s="9">
        <v>580</v>
      </c>
      <c r="G93" s="35">
        <f>F93/E93*10000%</f>
        <v>100</v>
      </c>
    </row>
    <row r="94" spans="1:7" s="7" customFormat="1" ht="18" customHeight="1">
      <c r="A94" s="21"/>
      <c r="B94" s="21">
        <v>75107</v>
      </c>
      <c r="C94" s="21"/>
      <c r="D94" s="24" t="s">
        <v>150</v>
      </c>
      <c r="E94" s="65">
        <f>SUM(E95:E101)</f>
        <v>25496</v>
      </c>
      <c r="F94" s="65">
        <f>SUM(F95:F101)</f>
        <v>14757</v>
      </c>
      <c r="G94" s="31">
        <f>F94/E94%</f>
        <v>57.879667398807655</v>
      </c>
    </row>
    <row r="95" spans="1:7" s="7" customFormat="1" ht="18" customHeight="1">
      <c r="A95" s="21"/>
      <c r="B95" s="21"/>
      <c r="C95" s="21">
        <v>3030</v>
      </c>
      <c r="D95" s="24" t="s">
        <v>39</v>
      </c>
      <c r="E95" s="28">
        <v>13860</v>
      </c>
      <c r="F95" s="28">
        <v>6930</v>
      </c>
      <c r="G95" s="31">
        <f>F95/E95%</f>
        <v>50</v>
      </c>
    </row>
    <row r="96" spans="1:7" s="7" customFormat="1" ht="18" customHeight="1">
      <c r="A96" s="21"/>
      <c r="B96" s="21"/>
      <c r="C96" s="21">
        <v>4170</v>
      </c>
      <c r="D96" s="24" t="s">
        <v>88</v>
      </c>
      <c r="E96" s="28">
        <v>2665</v>
      </c>
      <c r="F96" s="28">
        <v>2120</v>
      </c>
      <c r="G96" s="31">
        <f>F96/E96%</f>
        <v>79.54971857410882</v>
      </c>
    </row>
    <row r="97" spans="1:7" s="7" customFormat="1" ht="18" customHeight="1">
      <c r="A97" s="21"/>
      <c r="B97" s="21"/>
      <c r="C97" s="21">
        <v>4210</v>
      </c>
      <c r="D97" s="24" t="s">
        <v>40</v>
      </c>
      <c r="E97" s="28">
        <v>3150</v>
      </c>
      <c r="F97" s="28">
        <v>2598</v>
      </c>
      <c r="G97" s="31">
        <f>F97/E97%</f>
        <v>82.47619047619048</v>
      </c>
    </row>
    <row r="98" spans="1:7" s="7" customFormat="1" ht="18" customHeight="1">
      <c r="A98" s="21"/>
      <c r="B98" s="21"/>
      <c r="C98" s="21">
        <v>4300</v>
      </c>
      <c r="D98" s="24" t="s">
        <v>29</v>
      </c>
      <c r="E98" s="28">
        <v>3775</v>
      </c>
      <c r="F98" s="28">
        <v>1194</v>
      </c>
      <c r="G98" s="31">
        <v>280</v>
      </c>
    </row>
    <row r="99" spans="1:7" s="7" customFormat="1" ht="18" customHeight="1">
      <c r="A99" s="21"/>
      <c r="B99" s="21"/>
      <c r="C99" s="21">
        <v>4410</v>
      </c>
      <c r="D99" s="24" t="s">
        <v>44</v>
      </c>
      <c r="E99" s="28">
        <v>1000</v>
      </c>
      <c r="F99" s="28">
        <v>974</v>
      </c>
      <c r="G99" s="31">
        <f>F99/E99%</f>
        <v>97.4</v>
      </c>
    </row>
    <row r="100" spans="1:7" s="7" customFormat="1" ht="18" customHeight="1">
      <c r="A100" s="21"/>
      <c r="B100" s="57"/>
      <c r="C100" s="57">
        <v>4740</v>
      </c>
      <c r="D100" s="24" t="s">
        <v>139</v>
      </c>
      <c r="E100" s="9">
        <v>500</v>
      </c>
      <c r="F100" s="73">
        <v>395</v>
      </c>
      <c r="G100" s="35">
        <f>F100/E100%</f>
        <v>79</v>
      </c>
    </row>
    <row r="101" spans="1:7" s="7" customFormat="1" ht="18" customHeight="1">
      <c r="A101" s="21"/>
      <c r="B101" s="57"/>
      <c r="C101" s="57">
        <v>4750</v>
      </c>
      <c r="D101" s="24" t="s">
        <v>133</v>
      </c>
      <c r="E101" s="9">
        <v>546</v>
      </c>
      <c r="F101" s="73">
        <v>546</v>
      </c>
      <c r="G101" s="35">
        <f>F101/E101%</f>
        <v>100</v>
      </c>
    </row>
    <row r="102" spans="1:7" s="7" customFormat="1" ht="18" customHeight="1" thickBot="1">
      <c r="A102" s="176">
        <v>752</v>
      </c>
      <c r="B102" s="176"/>
      <c r="C102" s="176"/>
      <c r="D102" s="177" t="s">
        <v>146</v>
      </c>
      <c r="E102" s="178"/>
      <c r="F102" s="178"/>
      <c r="G102" s="179"/>
    </row>
    <row r="103" spans="1:7" s="7" customFormat="1" ht="18" customHeight="1">
      <c r="A103" s="182"/>
      <c r="B103" s="57">
        <v>75212</v>
      </c>
      <c r="C103" s="21"/>
      <c r="D103" s="24" t="s">
        <v>147</v>
      </c>
      <c r="E103" s="66"/>
      <c r="F103" s="28"/>
      <c r="G103" s="35"/>
    </row>
    <row r="104" spans="1:7" s="7" customFormat="1" ht="18" customHeight="1">
      <c r="A104" s="14"/>
      <c r="B104" s="57"/>
      <c r="C104" s="14">
        <v>4300</v>
      </c>
      <c r="D104" s="25" t="s">
        <v>29</v>
      </c>
      <c r="E104" s="9"/>
      <c r="F104" s="26"/>
      <c r="G104" s="37"/>
    </row>
    <row r="105" spans="1:7" s="7" customFormat="1" ht="18" customHeight="1">
      <c r="A105" s="210">
        <v>754</v>
      </c>
      <c r="B105" s="194"/>
      <c r="C105" s="196"/>
      <c r="D105" s="116" t="s">
        <v>48</v>
      </c>
      <c r="E105" s="198">
        <f>E107+E109+E111+E113+E115</f>
        <v>143000</v>
      </c>
      <c r="F105" s="192">
        <f>F107+F109+F111+F113</f>
        <v>97020</v>
      </c>
      <c r="G105" s="207">
        <f>F105/E105%</f>
        <v>67.84615384615384</v>
      </c>
    </row>
    <row r="106" spans="1:7" s="7" customFormat="1" ht="18" customHeight="1">
      <c r="A106" s="211"/>
      <c r="B106" s="195"/>
      <c r="C106" s="197"/>
      <c r="D106" s="167" t="s">
        <v>49</v>
      </c>
      <c r="E106" s="199"/>
      <c r="F106" s="193"/>
      <c r="G106" s="208"/>
    </row>
    <row r="107" spans="1:7" s="7" customFormat="1" ht="18" customHeight="1">
      <c r="A107" s="202"/>
      <c r="B107" s="57">
        <v>75412</v>
      </c>
      <c r="C107" s="57"/>
      <c r="D107" s="71" t="s">
        <v>50</v>
      </c>
      <c r="E107" s="72">
        <f>SUM(E108:E108)</f>
        <v>122500</v>
      </c>
      <c r="F107" s="72">
        <f>SUM(F108:F108)</f>
        <v>77020</v>
      </c>
      <c r="G107" s="35">
        <f>F107/E107%</f>
        <v>62.8734693877551</v>
      </c>
    </row>
    <row r="108" spans="1:10" s="7" customFormat="1" ht="28.5" customHeight="1">
      <c r="A108" s="202"/>
      <c r="B108" s="57"/>
      <c r="C108" s="57">
        <v>2820</v>
      </c>
      <c r="D108" s="151" t="s">
        <v>87</v>
      </c>
      <c r="E108" s="73">
        <v>122500</v>
      </c>
      <c r="F108" s="73">
        <v>77020</v>
      </c>
      <c r="G108" s="35">
        <f aca="true" t="shared" si="1" ref="G108:G196">F108/E108*10000%</f>
        <v>62.8734693877551</v>
      </c>
      <c r="J108" s="7" t="s">
        <v>148</v>
      </c>
    </row>
    <row r="109" spans="1:7" s="7" customFormat="1" ht="18.75" customHeight="1">
      <c r="A109" s="202"/>
      <c r="B109" s="57">
        <v>75405</v>
      </c>
      <c r="C109" s="57"/>
      <c r="D109" s="151" t="s">
        <v>142</v>
      </c>
      <c r="E109" s="72">
        <v>20000</v>
      </c>
      <c r="F109" s="72">
        <v>20000</v>
      </c>
      <c r="G109" s="35">
        <f>F109/E109%</f>
        <v>100</v>
      </c>
    </row>
    <row r="110" spans="1:7" s="7" customFormat="1" ht="18.75" customHeight="1">
      <c r="A110" s="202"/>
      <c r="B110" s="57"/>
      <c r="C110" s="57">
        <v>6060</v>
      </c>
      <c r="D110" s="151" t="s">
        <v>143</v>
      </c>
      <c r="E110" s="73">
        <v>20000</v>
      </c>
      <c r="F110" s="73">
        <v>20000</v>
      </c>
      <c r="G110" s="35">
        <f>F110/E110%</f>
        <v>100</v>
      </c>
    </row>
    <row r="111" spans="1:7" s="7" customFormat="1" ht="18.75" customHeight="1">
      <c r="A111" s="202"/>
      <c r="B111" s="57">
        <v>75411</v>
      </c>
      <c r="C111" s="57"/>
      <c r="D111" s="151" t="s">
        <v>144</v>
      </c>
      <c r="E111" s="72"/>
      <c r="F111" s="72"/>
      <c r="G111" s="35"/>
    </row>
    <row r="112" spans="1:7" s="7" customFormat="1" ht="18.75" customHeight="1">
      <c r="A112" s="202"/>
      <c r="B112" s="57"/>
      <c r="C112" s="57">
        <v>6620</v>
      </c>
      <c r="D112" s="151" t="s">
        <v>145</v>
      </c>
      <c r="E112" s="73"/>
      <c r="F112" s="73"/>
      <c r="G112" s="35"/>
    </row>
    <row r="113" spans="1:7" s="7" customFormat="1" ht="18" customHeight="1">
      <c r="A113" s="202"/>
      <c r="B113" s="27">
        <v>75414</v>
      </c>
      <c r="C113" s="57"/>
      <c r="D113" s="71" t="s">
        <v>82</v>
      </c>
      <c r="E113" s="72"/>
      <c r="F113" s="72"/>
      <c r="G113" s="35"/>
    </row>
    <row r="114" spans="1:7" s="7" customFormat="1" ht="18" customHeight="1">
      <c r="A114" s="57"/>
      <c r="B114" s="27"/>
      <c r="C114" s="57">
        <v>4300</v>
      </c>
      <c r="D114" s="71" t="s">
        <v>29</v>
      </c>
      <c r="E114" s="170"/>
      <c r="F114" s="170"/>
      <c r="G114" s="35"/>
    </row>
    <row r="115" spans="1:7" s="7" customFormat="1" ht="18.75" customHeight="1">
      <c r="A115" s="57"/>
      <c r="B115" s="27">
        <v>75421</v>
      </c>
      <c r="C115" s="57"/>
      <c r="D115" s="71" t="s">
        <v>123</v>
      </c>
      <c r="E115" s="72">
        <v>500</v>
      </c>
      <c r="F115" s="72">
        <v>0</v>
      </c>
      <c r="G115" s="35">
        <f t="shared" si="1"/>
        <v>0</v>
      </c>
    </row>
    <row r="116" spans="1:7" s="7" customFormat="1" ht="18.75" customHeight="1">
      <c r="A116" s="148"/>
      <c r="B116" s="150"/>
      <c r="C116" s="148">
        <v>4300</v>
      </c>
      <c r="D116" s="141" t="s">
        <v>29</v>
      </c>
      <c r="E116" s="144">
        <v>500</v>
      </c>
      <c r="F116" s="144">
        <v>0</v>
      </c>
      <c r="G116" s="37">
        <f t="shared" si="1"/>
        <v>0</v>
      </c>
    </row>
    <row r="117" spans="1:7" s="7" customFormat="1" ht="18" customHeight="1">
      <c r="A117" s="121">
        <v>757</v>
      </c>
      <c r="B117" s="149"/>
      <c r="C117" s="121"/>
      <c r="D117" s="123" t="s">
        <v>74</v>
      </c>
      <c r="E117" s="124">
        <v>65000</v>
      </c>
      <c r="F117" s="124">
        <v>57425</v>
      </c>
      <c r="G117" s="152">
        <f>F117/E117*10000%</f>
        <v>88.34615384615384</v>
      </c>
    </row>
    <row r="118" spans="1:7" s="7" customFormat="1" ht="18" customHeight="1">
      <c r="A118" s="19"/>
      <c r="B118" s="41">
        <v>75702</v>
      </c>
      <c r="C118" s="42"/>
      <c r="D118" s="39" t="s">
        <v>90</v>
      </c>
      <c r="E118" s="68">
        <v>65000</v>
      </c>
      <c r="F118" s="66">
        <v>57425</v>
      </c>
      <c r="G118" s="35">
        <f>F118/E118*10000%</f>
        <v>88.34615384615384</v>
      </c>
    </row>
    <row r="119" spans="1:7" s="7" customFormat="1" ht="18" customHeight="1">
      <c r="A119" s="14"/>
      <c r="B119" s="15"/>
      <c r="C119" s="14">
        <v>8070</v>
      </c>
      <c r="D119" s="16" t="s">
        <v>89</v>
      </c>
      <c r="E119" s="26">
        <v>65000</v>
      </c>
      <c r="F119" s="9">
        <v>57425</v>
      </c>
      <c r="G119" s="35">
        <f>F119/E119*10000%</f>
        <v>88.34615384615384</v>
      </c>
    </row>
    <row r="120" spans="1:7" s="7" customFormat="1" ht="18" customHeight="1">
      <c r="A120" s="87">
        <v>758</v>
      </c>
      <c r="B120" s="86"/>
      <c r="C120" s="87"/>
      <c r="D120" s="83" t="s">
        <v>83</v>
      </c>
      <c r="E120" s="84">
        <v>26200</v>
      </c>
      <c r="F120" s="84">
        <v>0</v>
      </c>
      <c r="G120" s="85"/>
    </row>
    <row r="121" spans="1:7" s="7" customFormat="1" ht="18" customHeight="1">
      <c r="A121" s="19"/>
      <c r="B121" s="40">
        <v>75818</v>
      </c>
      <c r="C121" s="19"/>
      <c r="D121" s="16" t="s">
        <v>91</v>
      </c>
      <c r="E121" s="60">
        <v>26200</v>
      </c>
      <c r="F121" s="88">
        <v>0</v>
      </c>
      <c r="G121" s="36"/>
    </row>
    <row r="122" spans="1:7" s="7" customFormat="1" ht="18" customHeight="1">
      <c r="A122" s="14"/>
      <c r="B122" s="15"/>
      <c r="C122" s="14">
        <v>4810</v>
      </c>
      <c r="D122" s="16" t="s">
        <v>84</v>
      </c>
      <c r="E122" s="26">
        <v>26200</v>
      </c>
      <c r="F122" s="9">
        <v>0</v>
      </c>
      <c r="G122" s="35"/>
    </row>
    <row r="123" spans="1:7" s="7" customFormat="1" ht="18" customHeight="1">
      <c r="A123" s="87">
        <v>801</v>
      </c>
      <c r="B123" s="82"/>
      <c r="C123" s="82"/>
      <c r="D123" s="83" t="s">
        <v>12</v>
      </c>
      <c r="E123" s="189">
        <v>10070051</v>
      </c>
      <c r="F123" s="84">
        <f>F124+F142+F148+F166+F183+F193+F207+F212</f>
        <v>4935647</v>
      </c>
      <c r="G123" s="85">
        <f t="shared" si="1"/>
        <v>49.01312813609385</v>
      </c>
    </row>
    <row r="124" spans="1:7" s="7" customFormat="1" ht="18" customHeight="1">
      <c r="A124" s="200"/>
      <c r="B124" s="5">
        <v>80101</v>
      </c>
      <c r="C124" s="5"/>
      <c r="D124" s="6" t="s">
        <v>13</v>
      </c>
      <c r="E124" s="63">
        <f>SUM(E125:E141)</f>
        <v>4844133</v>
      </c>
      <c r="F124" s="63">
        <f>SUM(F125:F141)</f>
        <v>2996730</v>
      </c>
      <c r="G124" s="36">
        <f t="shared" si="1"/>
        <v>61.863082619738144</v>
      </c>
    </row>
    <row r="125" spans="1:7" s="7" customFormat="1" ht="18" customHeight="1">
      <c r="A125" s="200"/>
      <c r="B125" s="5"/>
      <c r="C125" s="5">
        <v>3020</v>
      </c>
      <c r="D125" s="6" t="s">
        <v>51</v>
      </c>
      <c r="E125" s="8">
        <v>159981</v>
      </c>
      <c r="F125" s="9">
        <v>82750</v>
      </c>
      <c r="G125" s="35">
        <f t="shared" si="1"/>
        <v>51.7248923309643</v>
      </c>
    </row>
    <row r="126" spans="1:9" s="7" customFormat="1" ht="18" customHeight="1">
      <c r="A126" s="200"/>
      <c r="B126" s="5"/>
      <c r="C126" s="5">
        <v>4010</v>
      </c>
      <c r="D126" s="6" t="s">
        <v>42</v>
      </c>
      <c r="E126" s="8">
        <v>2536364</v>
      </c>
      <c r="F126" s="9">
        <v>1277205</v>
      </c>
      <c r="G126" s="35">
        <f t="shared" si="1"/>
        <v>50.355745468710325</v>
      </c>
      <c r="I126" s="188"/>
    </row>
    <row r="127" spans="1:7" s="7" customFormat="1" ht="18" customHeight="1">
      <c r="A127" s="200"/>
      <c r="B127" s="5"/>
      <c r="C127" s="5">
        <v>4040</v>
      </c>
      <c r="D127" s="6" t="s">
        <v>43</v>
      </c>
      <c r="E127" s="8">
        <v>192989</v>
      </c>
      <c r="F127" s="9">
        <v>192989</v>
      </c>
      <c r="G127" s="35">
        <f t="shared" si="1"/>
        <v>100</v>
      </c>
    </row>
    <row r="128" spans="1:7" s="7" customFormat="1" ht="18" customHeight="1">
      <c r="A128" s="200"/>
      <c r="B128" s="5"/>
      <c r="C128" s="5">
        <v>4110</v>
      </c>
      <c r="D128" s="6" t="s">
        <v>36</v>
      </c>
      <c r="E128" s="8">
        <v>433639</v>
      </c>
      <c r="F128" s="9">
        <v>230144</v>
      </c>
      <c r="G128" s="35">
        <f t="shared" si="1"/>
        <v>53.0727171679669</v>
      </c>
    </row>
    <row r="129" spans="1:7" s="7" customFormat="1" ht="18" customHeight="1">
      <c r="A129" s="200"/>
      <c r="B129" s="5"/>
      <c r="C129" s="5">
        <v>4120</v>
      </c>
      <c r="D129" s="6" t="s">
        <v>37</v>
      </c>
      <c r="E129" s="8">
        <v>66955</v>
      </c>
      <c r="F129" s="9">
        <v>34506</v>
      </c>
      <c r="G129" s="35">
        <f>F129/E129%</f>
        <v>51.53610634007916</v>
      </c>
    </row>
    <row r="130" spans="1:7" s="7" customFormat="1" ht="18" customHeight="1">
      <c r="A130" s="200"/>
      <c r="B130" s="5"/>
      <c r="C130" s="5">
        <v>4210</v>
      </c>
      <c r="D130" s="6" t="s">
        <v>40</v>
      </c>
      <c r="E130" s="8">
        <v>107034</v>
      </c>
      <c r="F130" s="9">
        <v>63082</v>
      </c>
      <c r="G130" s="35">
        <f>F130/E130%</f>
        <v>58.936412728665665</v>
      </c>
    </row>
    <row r="131" spans="1:7" s="7" customFormat="1" ht="18" customHeight="1">
      <c r="A131" s="200"/>
      <c r="B131" s="5"/>
      <c r="C131" s="5">
        <v>4240</v>
      </c>
      <c r="D131" s="6" t="s">
        <v>52</v>
      </c>
      <c r="E131" s="8">
        <v>13500</v>
      </c>
      <c r="F131" s="9">
        <v>3881</v>
      </c>
      <c r="G131" s="35">
        <f t="shared" si="1"/>
        <v>28.74814814814815</v>
      </c>
    </row>
    <row r="132" spans="1:7" s="7" customFormat="1" ht="18" customHeight="1">
      <c r="A132" s="200"/>
      <c r="B132" s="5"/>
      <c r="C132" s="5">
        <v>4260</v>
      </c>
      <c r="D132" s="6" t="s">
        <v>31</v>
      </c>
      <c r="E132" s="8">
        <v>163500</v>
      </c>
      <c r="F132" s="9">
        <v>109252</v>
      </c>
      <c r="G132" s="35">
        <f t="shared" si="1"/>
        <v>66.82079510703363</v>
      </c>
    </row>
    <row r="133" spans="1:7" s="7" customFormat="1" ht="18" customHeight="1">
      <c r="A133" s="200"/>
      <c r="B133" s="5"/>
      <c r="C133" s="5">
        <v>4270</v>
      </c>
      <c r="D133" s="6" t="s">
        <v>26</v>
      </c>
      <c r="E133" s="8">
        <v>61500</v>
      </c>
      <c r="F133" s="9">
        <v>0</v>
      </c>
      <c r="G133" s="35">
        <f>F133/E133%</f>
        <v>0</v>
      </c>
    </row>
    <row r="134" spans="1:7" s="7" customFormat="1" ht="18" customHeight="1">
      <c r="A134" s="200"/>
      <c r="B134" s="5"/>
      <c r="C134" s="5">
        <v>4280</v>
      </c>
      <c r="D134" s="6" t="s">
        <v>105</v>
      </c>
      <c r="E134" s="8">
        <v>1900</v>
      </c>
      <c r="F134" s="9">
        <v>130</v>
      </c>
      <c r="G134" s="35">
        <f>F134/E134%</f>
        <v>6.842105263157895</v>
      </c>
    </row>
    <row r="135" spans="1:7" s="7" customFormat="1" ht="18" customHeight="1">
      <c r="A135" s="200"/>
      <c r="B135" s="5"/>
      <c r="C135" s="5">
        <v>4300</v>
      </c>
      <c r="D135" s="6" t="s">
        <v>29</v>
      </c>
      <c r="E135" s="8">
        <v>37200</v>
      </c>
      <c r="F135" s="9">
        <v>20063</v>
      </c>
      <c r="G135" s="35">
        <f t="shared" si="1"/>
        <v>53.93279569892473</v>
      </c>
    </row>
    <row r="136" spans="1:7" s="7" customFormat="1" ht="18" customHeight="1">
      <c r="A136" s="200"/>
      <c r="B136" s="5"/>
      <c r="C136" s="5">
        <v>4350</v>
      </c>
      <c r="D136" s="6" t="s">
        <v>92</v>
      </c>
      <c r="E136" s="8">
        <v>1940</v>
      </c>
      <c r="F136" s="9">
        <v>1595</v>
      </c>
      <c r="G136" s="35">
        <f t="shared" si="1"/>
        <v>82.21649484536083</v>
      </c>
    </row>
    <row r="137" spans="1:7" s="7" customFormat="1" ht="18" customHeight="1">
      <c r="A137" s="200"/>
      <c r="B137" s="5"/>
      <c r="C137" s="5">
        <v>4370</v>
      </c>
      <c r="D137" s="6" t="s">
        <v>110</v>
      </c>
      <c r="E137" s="8">
        <v>7900</v>
      </c>
      <c r="F137" s="9">
        <v>4061</v>
      </c>
      <c r="G137" s="35">
        <f t="shared" si="1"/>
        <v>51.40506329113924</v>
      </c>
    </row>
    <row r="138" spans="1:7" s="7" customFormat="1" ht="18" customHeight="1">
      <c r="A138" s="200"/>
      <c r="B138" s="5"/>
      <c r="C138" s="5">
        <v>4410</v>
      </c>
      <c r="D138" s="6" t="s">
        <v>44</v>
      </c>
      <c r="E138" s="8">
        <v>3500</v>
      </c>
      <c r="F138" s="9">
        <v>597</v>
      </c>
      <c r="G138" s="35">
        <f t="shared" si="1"/>
        <v>17.057142857142857</v>
      </c>
    </row>
    <row r="139" spans="1:7" s="7" customFormat="1" ht="18" customHeight="1">
      <c r="A139" s="200"/>
      <c r="B139" s="5"/>
      <c r="C139" s="5">
        <v>4440</v>
      </c>
      <c r="D139" s="6" t="s">
        <v>53</v>
      </c>
      <c r="E139" s="8">
        <v>172977</v>
      </c>
      <c r="F139" s="9">
        <v>95400</v>
      </c>
      <c r="G139" s="35">
        <f t="shared" si="1"/>
        <v>55.151840996201805</v>
      </c>
    </row>
    <row r="140" spans="1:7" s="7" customFormat="1" ht="18" customHeight="1">
      <c r="A140" s="200"/>
      <c r="B140" s="5"/>
      <c r="C140" s="5">
        <v>4740</v>
      </c>
      <c r="D140" s="6" t="s">
        <v>107</v>
      </c>
      <c r="E140" s="8">
        <v>1850</v>
      </c>
      <c r="F140" s="9">
        <v>610</v>
      </c>
      <c r="G140" s="35">
        <f t="shared" si="1"/>
        <v>32.972972972972975</v>
      </c>
    </row>
    <row r="141" spans="1:7" s="7" customFormat="1" ht="18" customHeight="1">
      <c r="A141" s="200"/>
      <c r="B141" s="5"/>
      <c r="C141" s="5">
        <v>6050</v>
      </c>
      <c r="D141" s="6" t="s">
        <v>23</v>
      </c>
      <c r="E141" s="8">
        <v>881404</v>
      </c>
      <c r="F141" s="9">
        <v>880465</v>
      </c>
      <c r="G141" s="35">
        <f t="shared" si="1"/>
        <v>99.8934654256164</v>
      </c>
    </row>
    <row r="142" spans="1:7" s="7" customFormat="1" ht="18" customHeight="1">
      <c r="A142" s="200"/>
      <c r="B142" s="5">
        <v>80103</v>
      </c>
      <c r="C142" s="5"/>
      <c r="D142" s="6" t="s">
        <v>128</v>
      </c>
      <c r="E142" s="63">
        <f>SUM(E143:E147)</f>
        <v>337535</v>
      </c>
      <c r="F142" s="63">
        <f>SUM(F143:F147)</f>
        <v>180757</v>
      </c>
      <c r="G142" s="35">
        <f t="shared" si="1"/>
        <v>53.552076080999015</v>
      </c>
    </row>
    <row r="143" spans="1:7" s="7" customFormat="1" ht="18" customHeight="1">
      <c r="A143" s="200"/>
      <c r="B143" s="5"/>
      <c r="C143" s="5">
        <v>3020</v>
      </c>
      <c r="D143" s="6" t="s">
        <v>51</v>
      </c>
      <c r="E143" s="8">
        <v>17739</v>
      </c>
      <c r="F143" s="9">
        <v>9972</v>
      </c>
      <c r="G143" s="35">
        <f t="shared" si="1"/>
        <v>56.215119228817855</v>
      </c>
    </row>
    <row r="144" spans="1:7" s="7" customFormat="1" ht="18" customHeight="1">
      <c r="A144" s="200"/>
      <c r="B144" s="5"/>
      <c r="C144" s="5">
        <v>4010</v>
      </c>
      <c r="D144" s="6" t="s">
        <v>42</v>
      </c>
      <c r="E144" s="8">
        <v>249478</v>
      </c>
      <c r="F144" s="9">
        <v>125171</v>
      </c>
      <c r="G144" s="35">
        <f t="shared" si="1"/>
        <v>50.17316156134007</v>
      </c>
    </row>
    <row r="145" spans="1:7" s="7" customFormat="1" ht="18" customHeight="1">
      <c r="A145" s="200"/>
      <c r="B145" s="5"/>
      <c r="C145" s="5">
        <v>4040</v>
      </c>
      <c r="D145" s="6" t="s">
        <v>35</v>
      </c>
      <c r="E145" s="8">
        <v>19231</v>
      </c>
      <c r="F145" s="9">
        <v>19230</v>
      </c>
      <c r="G145" s="35">
        <f t="shared" si="1"/>
        <v>99.99480006239925</v>
      </c>
    </row>
    <row r="146" spans="1:7" s="7" customFormat="1" ht="18" customHeight="1">
      <c r="A146" s="200"/>
      <c r="B146" s="5"/>
      <c r="C146" s="5">
        <v>4110</v>
      </c>
      <c r="D146" s="6" t="s">
        <v>36</v>
      </c>
      <c r="E146" s="8">
        <v>44075</v>
      </c>
      <c r="F146" s="9">
        <v>23205</v>
      </c>
      <c r="G146" s="35">
        <f t="shared" si="1"/>
        <v>52.64889393079978</v>
      </c>
    </row>
    <row r="147" spans="1:7" s="7" customFormat="1" ht="18" customHeight="1">
      <c r="A147" s="200"/>
      <c r="B147" s="5"/>
      <c r="C147" s="5">
        <v>4120</v>
      </c>
      <c r="D147" s="6" t="s">
        <v>37</v>
      </c>
      <c r="E147" s="8">
        <v>7012</v>
      </c>
      <c r="F147" s="9">
        <v>3179</v>
      </c>
      <c r="G147" s="35">
        <f t="shared" si="1"/>
        <v>45.336565887050774</v>
      </c>
    </row>
    <row r="148" spans="1:7" s="7" customFormat="1" ht="18" customHeight="1">
      <c r="A148" s="200"/>
      <c r="B148" s="5">
        <v>80104</v>
      </c>
      <c r="C148" s="5"/>
      <c r="D148" s="6" t="s">
        <v>85</v>
      </c>
      <c r="E148" s="63">
        <f>SUM(E149:E165)</f>
        <v>2223726</v>
      </c>
      <c r="F148" s="63">
        <f>SUM(F149:F165)</f>
        <v>396120</v>
      </c>
      <c r="G148" s="35">
        <f t="shared" si="1"/>
        <v>17.813345708958746</v>
      </c>
    </row>
    <row r="149" spans="1:7" s="7" customFormat="1" ht="18" customHeight="1">
      <c r="A149" s="200"/>
      <c r="B149" s="5"/>
      <c r="C149" s="5">
        <v>2310</v>
      </c>
      <c r="D149" s="6" t="s">
        <v>111</v>
      </c>
      <c r="E149" s="102">
        <v>3383</v>
      </c>
      <c r="F149" s="103">
        <v>1777</v>
      </c>
      <c r="G149" s="35">
        <f t="shared" si="1"/>
        <v>52.527342595329586</v>
      </c>
    </row>
    <row r="150" spans="1:7" s="7" customFormat="1" ht="18" customHeight="1">
      <c r="A150" s="200"/>
      <c r="B150" s="5"/>
      <c r="C150" s="5">
        <v>3020</v>
      </c>
      <c r="D150" s="6" t="s">
        <v>51</v>
      </c>
      <c r="E150" s="8">
        <v>20000</v>
      </c>
      <c r="F150" s="9">
        <v>10844</v>
      </c>
      <c r="G150" s="35">
        <f t="shared" si="1"/>
        <v>54.22</v>
      </c>
    </row>
    <row r="151" spans="1:7" s="7" customFormat="1" ht="18" customHeight="1">
      <c r="A151" s="200"/>
      <c r="B151" s="5"/>
      <c r="C151" s="5">
        <v>4010</v>
      </c>
      <c r="D151" s="6" t="s">
        <v>42</v>
      </c>
      <c r="E151" s="8">
        <v>446011</v>
      </c>
      <c r="F151" s="9">
        <v>230131</v>
      </c>
      <c r="G151" s="35">
        <f t="shared" si="1"/>
        <v>51.59760633706344</v>
      </c>
    </row>
    <row r="152" spans="1:7" s="7" customFormat="1" ht="18" customHeight="1">
      <c r="A152" s="200"/>
      <c r="B152" s="5"/>
      <c r="C152" s="5">
        <v>4040</v>
      </c>
      <c r="D152" s="6" t="s">
        <v>35</v>
      </c>
      <c r="E152" s="8">
        <v>29310</v>
      </c>
      <c r="F152" s="9">
        <v>29309</v>
      </c>
      <c r="G152" s="35">
        <f t="shared" si="1"/>
        <v>99.99658819515524</v>
      </c>
    </row>
    <row r="153" spans="1:7" s="7" customFormat="1" ht="18" customHeight="1">
      <c r="A153" s="200"/>
      <c r="B153" s="5"/>
      <c r="C153" s="5">
        <v>4110</v>
      </c>
      <c r="D153" s="6" t="s">
        <v>36</v>
      </c>
      <c r="E153" s="8">
        <v>74871</v>
      </c>
      <c r="F153" s="9">
        <v>40391</v>
      </c>
      <c r="G153" s="35">
        <f t="shared" si="1"/>
        <v>53.947456291488024</v>
      </c>
    </row>
    <row r="154" spans="1:7" s="7" customFormat="1" ht="18" customHeight="1">
      <c r="A154" s="200"/>
      <c r="B154" s="5"/>
      <c r="C154" s="5">
        <v>4120</v>
      </c>
      <c r="D154" s="6" t="s">
        <v>37</v>
      </c>
      <c r="E154" s="8">
        <v>11927</v>
      </c>
      <c r="F154" s="9">
        <v>5752</v>
      </c>
      <c r="G154" s="35">
        <f t="shared" si="1"/>
        <v>48.22671250104804</v>
      </c>
    </row>
    <row r="155" spans="1:7" s="7" customFormat="1" ht="18" customHeight="1">
      <c r="A155" s="200"/>
      <c r="B155" s="5"/>
      <c r="C155" s="5">
        <v>4210</v>
      </c>
      <c r="D155" s="6" t="s">
        <v>40</v>
      </c>
      <c r="E155" s="8">
        <v>30000</v>
      </c>
      <c r="F155" s="9">
        <v>12869</v>
      </c>
      <c r="G155" s="35">
        <f t="shared" si="1"/>
        <v>42.89666666666667</v>
      </c>
    </row>
    <row r="156" spans="1:7" s="7" customFormat="1" ht="18" customHeight="1">
      <c r="A156" s="200"/>
      <c r="B156" s="5"/>
      <c r="C156" s="5">
        <v>4220</v>
      </c>
      <c r="D156" s="6" t="s">
        <v>93</v>
      </c>
      <c r="E156" s="8">
        <v>50000</v>
      </c>
      <c r="F156" s="9">
        <v>27132</v>
      </c>
      <c r="G156" s="35">
        <f t="shared" si="1"/>
        <v>54.264</v>
      </c>
    </row>
    <row r="157" spans="1:7" s="7" customFormat="1" ht="18" customHeight="1">
      <c r="A157" s="200"/>
      <c r="B157" s="5"/>
      <c r="C157" s="5">
        <v>4260</v>
      </c>
      <c r="D157" s="6" t="s">
        <v>31</v>
      </c>
      <c r="E157" s="8">
        <v>14775</v>
      </c>
      <c r="F157" s="9">
        <v>9185</v>
      </c>
      <c r="G157" s="35">
        <f t="shared" si="1"/>
        <v>62.165820642978</v>
      </c>
    </row>
    <row r="158" spans="1:7" s="7" customFormat="1" ht="18" customHeight="1">
      <c r="A158" s="200"/>
      <c r="B158" s="5"/>
      <c r="C158" s="5">
        <v>4280</v>
      </c>
      <c r="D158" s="6" t="s">
        <v>105</v>
      </c>
      <c r="E158" s="8">
        <v>200</v>
      </c>
      <c r="F158" s="9">
        <v>0</v>
      </c>
      <c r="G158" s="35">
        <f t="shared" si="1"/>
        <v>0</v>
      </c>
    </row>
    <row r="159" spans="1:7" s="7" customFormat="1" ht="18" customHeight="1">
      <c r="A159" s="200"/>
      <c r="B159" s="5"/>
      <c r="C159" s="5">
        <v>4300</v>
      </c>
      <c r="D159" s="6" t="s">
        <v>29</v>
      </c>
      <c r="E159" s="8">
        <v>7000</v>
      </c>
      <c r="F159" s="9">
        <v>1821</v>
      </c>
      <c r="G159" s="35">
        <f t="shared" si="1"/>
        <v>26.014285714285712</v>
      </c>
    </row>
    <row r="160" spans="1:7" s="7" customFormat="1" ht="18" customHeight="1">
      <c r="A160" s="200"/>
      <c r="B160" s="5"/>
      <c r="C160" s="5">
        <v>4370</v>
      </c>
      <c r="D160" s="6" t="s">
        <v>110</v>
      </c>
      <c r="E160" s="8">
        <v>650</v>
      </c>
      <c r="F160" s="9">
        <v>271</v>
      </c>
      <c r="G160" s="35">
        <f t="shared" si="1"/>
        <v>41.692307692307686</v>
      </c>
    </row>
    <row r="161" spans="1:7" s="7" customFormat="1" ht="18" customHeight="1">
      <c r="A161" s="200"/>
      <c r="B161" s="5"/>
      <c r="C161" s="5">
        <v>4410</v>
      </c>
      <c r="D161" s="6" t="s">
        <v>44</v>
      </c>
      <c r="E161" s="8">
        <v>700</v>
      </c>
      <c r="F161" s="9">
        <v>0</v>
      </c>
      <c r="G161" s="35">
        <f t="shared" si="1"/>
        <v>0</v>
      </c>
    </row>
    <row r="162" spans="1:7" s="7" customFormat="1" ht="18" customHeight="1">
      <c r="A162" s="200"/>
      <c r="B162" s="5"/>
      <c r="C162" s="5">
        <v>4440</v>
      </c>
      <c r="D162" s="6" t="s">
        <v>45</v>
      </c>
      <c r="E162" s="8">
        <v>34249</v>
      </c>
      <c r="F162" s="9">
        <v>18900</v>
      </c>
      <c r="G162" s="35">
        <f t="shared" si="1"/>
        <v>55.18409296621799</v>
      </c>
    </row>
    <row r="163" spans="1:7" s="7" customFormat="1" ht="18" customHeight="1">
      <c r="A163" s="200"/>
      <c r="B163" s="5"/>
      <c r="C163" s="5">
        <v>4700</v>
      </c>
      <c r="D163" s="6" t="s">
        <v>106</v>
      </c>
      <c r="E163" s="8">
        <v>450</v>
      </c>
      <c r="F163" s="9">
        <v>0</v>
      </c>
      <c r="G163" s="35">
        <f t="shared" si="1"/>
        <v>0</v>
      </c>
    </row>
    <row r="164" spans="1:7" s="7" customFormat="1" ht="18" customHeight="1">
      <c r="A164" s="200"/>
      <c r="B164" s="5"/>
      <c r="C164" s="5">
        <v>4740</v>
      </c>
      <c r="D164" s="6" t="s">
        <v>139</v>
      </c>
      <c r="E164" s="8">
        <v>200</v>
      </c>
      <c r="F164" s="9">
        <v>0</v>
      </c>
      <c r="G164" s="35">
        <f t="shared" si="1"/>
        <v>0</v>
      </c>
    </row>
    <row r="165" spans="1:7" s="7" customFormat="1" ht="18" customHeight="1">
      <c r="A165" s="200"/>
      <c r="B165" s="5"/>
      <c r="C165" s="5">
        <v>6050</v>
      </c>
      <c r="D165" s="6" t="s">
        <v>23</v>
      </c>
      <c r="E165" s="8">
        <v>1500000</v>
      </c>
      <c r="F165" s="9">
        <v>7738</v>
      </c>
      <c r="G165" s="35">
        <f>F165/E165*10000%</f>
        <v>0.5158666666666667</v>
      </c>
    </row>
    <row r="166" spans="1:7" s="7" customFormat="1" ht="18" customHeight="1">
      <c r="A166" s="200"/>
      <c r="B166" s="5">
        <v>80110</v>
      </c>
      <c r="C166" s="5"/>
      <c r="D166" s="6" t="s">
        <v>55</v>
      </c>
      <c r="E166" s="63">
        <f>SUM(E167:E182)</f>
        <v>1900110</v>
      </c>
      <c r="F166" s="63">
        <f>SUM(F167:F182)</f>
        <v>948721</v>
      </c>
      <c r="G166" s="35">
        <f t="shared" si="1"/>
        <v>49.92979353826883</v>
      </c>
    </row>
    <row r="167" spans="1:7" s="7" customFormat="1" ht="18" customHeight="1">
      <c r="A167" s="200"/>
      <c r="B167" s="5"/>
      <c r="C167" s="5">
        <v>3020</v>
      </c>
      <c r="D167" s="6" t="s">
        <v>56</v>
      </c>
      <c r="E167" s="8">
        <v>83787</v>
      </c>
      <c r="F167" s="9">
        <v>43030</v>
      </c>
      <c r="G167" s="35">
        <f t="shared" si="1"/>
        <v>51.35641567307577</v>
      </c>
    </row>
    <row r="168" spans="1:7" s="7" customFormat="1" ht="18" customHeight="1">
      <c r="A168" s="200"/>
      <c r="B168" s="5"/>
      <c r="C168" s="5">
        <v>4010</v>
      </c>
      <c r="D168" s="6" t="s">
        <v>42</v>
      </c>
      <c r="E168" s="8">
        <v>1179395</v>
      </c>
      <c r="F168" s="9">
        <v>571855</v>
      </c>
      <c r="G168" s="35">
        <f t="shared" si="1"/>
        <v>48.48714807168082</v>
      </c>
    </row>
    <row r="169" spans="1:7" s="7" customFormat="1" ht="18" customHeight="1">
      <c r="A169" s="200"/>
      <c r="B169" s="5"/>
      <c r="C169" s="5">
        <v>4040</v>
      </c>
      <c r="D169" s="6" t="s">
        <v>43</v>
      </c>
      <c r="E169" s="8">
        <v>86154</v>
      </c>
      <c r="F169" s="9">
        <v>86153</v>
      </c>
      <c r="G169" s="35">
        <f t="shared" si="1"/>
        <v>99.99883928778699</v>
      </c>
    </row>
    <row r="170" spans="1:7" s="7" customFormat="1" ht="18" customHeight="1">
      <c r="A170" s="200"/>
      <c r="B170" s="5"/>
      <c r="C170" s="5">
        <v>4110</v>
      </c>
      <c r="D170" s="6" t="s">
        <v>36</v>
      </c>
      <c r="E170" s="8">
        <v>204415</v>
      </c>
      <c r="F170" s="9">
        <v>103495</v>
      </c>
      <c r="G170" s="35">
        <f t="shared" si="1"/>
        <v>50.62984614631999</v>
      </c>
    </row>
    <row r="171" spans="1:7" s="7" customFormat="1" ht="18" customHeight="1">
      <c r="A171" s="200"/>
      <c r="B171" s="5"/>
      <c r="C171" s="5">
        <v>4120</v>
      </c>
      <c r="D171" s="6" t="s">
        <v>37</v>
      </c>
      <c r="E171" s="8">
        <v>32970</v>
      </c>
      <c r="F171" s="9">
        <v>15623</v>
      </c>
      <c r="G171" s="35">
        <f t="shared" si="1"/>
        <v>47.385501971489234</v>
      </c>
    </row>
    <row r="172" spans="1:7" s="7" customFormat="1" ht="18" customHeight="1">
      <c r="A172" s="200"/>
      <c r="B172" s="5"/>
      <c r="C172" s="5">
        <v>4210</v>
      </c>
      <c r="D172" s="6" t="s">
        <v>40</v>
      </c>
      <c r="E172" s="8">
        <v>14000</v>
      </c>
      <c r="F172" s="9">
        <v>6757</v>
      </c>
      <c r="G172" s="35">
        <f t="shared" si="1"/>
        <v>48.26428571428571</v>
      </c>
    </row>
    <row r="173" spans="1:7" s="7" customFormat="1" ht="18" customHeight="1">
      <c r="A173" s="200"/>
      <c r="B173" s="5"/>
      <c r="C173" s="5">
        <v>4240</v>
      </c>
      <c r="D173" s="6" t="s">
        <v>52</v>
      </c>
      <c r="E173" s="8">
        <v>3000</v>
      </c>
      <c r="F173" s="9">
        <v>686</v>
      </c>
      <c r="G173" s="35">
        <f t="shared" si="1"/>
        <v>22.866666666666667</v>
      </c>
    </row>
    <row r="174" spans="1:7" s="7" customFormat="1" ht="18" customHeight="1">
      <c r="A174" s="200"/>
      <c r="B174" s="5"/>
      <c r="C174" s="5">
        <v>4260</v>
      </c>
      <c r="D174" s="6" t="s">
        <v>31</v>
      </c>
      <c r="E174" s="8">
        <v>99110</v>
      </c>
      <c r="F174" s="9">
        <v>70783</v>
      </c>
      <c r="G174" s="35">
        <f t="shared" si="1"/>
        <v>71.41862576934719</v>
      </c>
    </row>
    <row r="175" spans="1:7" s="7" customFormat="1" ht="18" customHeight="1">
      <c r="A175" s="200"/>
      <c r="B175" s="5"/>
      <c r="C175" s="5">
        <v>4270</v>
      </c>
      <c r="D175" s="6" t="s">
        <v>26</v>
      </c>
      <c r="E175" s="8">
        <v>100000</v>
      </c>
      <c r="F175" s="9">
        <v>0</v>
      </c>
      <c r="G175" s="35">
        <f t="shared" si="1"/>
        <v>0</v>
      </c>
    </row>
    <row r="176" spans="1:7" s="7" customFormat="1" ht="18" customHeight="1">
      <c r="A176" s="200"/>
      <c r="B176" s="5"/>
      <c r="C176" s="5">
        <v>4280</v>
      </c>
      <c r="D176" s="6" t="s">
        <v>105</v>
      </c>
      <c r="E176" s="8">
        <v>550</v>
      </c>
      <c r="F176" s="9">
        <v>0</v>
      </c>
      <c r="G176" s="35">
        <f>F176/E176%</f>
        <v>0</v>
      </c>
    </row>
    <row r="177" spans="1:7" s="7" customFormat="1" ht="18" customHeight="1">
      <c r="A177" s="200"/>
      <c r="B177" s="5"/>
      <c r="C177" s="5">
        <v>4300</v>
      </c>
      <c r="D177" s="6" t="s">
        <v>29</v>
      </c>
      <c r="E177" s="8">
        <v>13000</v>
      </c>
      <c r="F177" s="9">
        <v>5880</v>
      </c>
      <c r="G177" s="35">
        <f t="shared" si="1"/>
        <v>45.230769230769226</v>
      </c>
    </row>
    <row r="178" spans="1:7" s="7" customFormat="1" ht="18" customHeight="1">
      <c r="A178" s="200"/>
      <c r="B178" s="5"/>
      <c r="C178" s="5">
        <v>4370</v>
      </c>
      <c r="D178" s="6" t="s">
        <v>110</v>
      </c>
      <c r="E178" s="8">
        <v>3300</v>
      </c>
      <c r="F178" s="9">
        <v>1839</v>
      </c>
      <c r="G178" s="35">
        <f t="shared" si="1"/>
        <v>55.72727272727273</v>
      </c>
    </row>
    <row r="179" spans="1:7" s="7" customFormat="1" ht="18" customHeight="1">
      <c r="A179" s="200"/>
      <c r="B179" s="5"/>
      <c r="C179" s="5">
        <v>4410</v>
      </c>
      <c r="D179" s="6" t="s">
        <v>44</v>
      </c>
      <c r="E179" s="8">
        <v>2500</v>
      </c>
      <c r="F179" s="9">
        <v>1386</v>
      </c>
      <c r="G179" s="35">
        <f t="shared" si="1"/>
        <v>55.44</v>
      </c>
    </row>
    <row r="180" spans="1:7" s="7" customFormat="1" ht="18" customHeight="1">
      <c r="A180" s="200"/>
      <c r="B180" s="5"/>
      <c r="C180" s="5">
        <v>4440</v>
      </c>
      <c r="D180" s="6" t="s">
        <v>45</v>
      </c>
      <c r="E180" s="8">
        <v>76729</v>
      </c>
      <c r="F180" s="9">
        <v>41000</v>
      </c>
      <c r="G180" s="35">
        <f t="shared" si="1"/>
        <v>53.43481604087111</v>
      </c>
    </row>
    <row r="181" spans="1:7" s="7" customFormat="1" ht="18" customHeight="1">
      <c r="A181" s="200"/>
      <c r="B181" s="5"/>
      <c r="C181" s="5">
        <v>4700</v>
      </c>
      <c r="D181" s="6" t="s">
        <v>106</v>
      </c>
      <c r="E181" s="8">
        <v>600</v>
      </c>
      <c r="F181" s="9">
        <v>0</v>
      </c>
      <c r="G181" s="35">
        <f t="shared" si="1"/>
        <v>0</v>
      </c>
    </row>
    <row r="182" spans="1:7" s="7" customFormat="1" ht="18" customHeight="1">
      <c r="A182" s="200"/>
      <c r="B182" s="5"/>
      <c r="C182" s="5">
        <v>4740</v>
      </c>
      <c r="D182" s="6" t="s">
        <v>112</v>
      </c>
      <c r="E182" s="8">
        <v>600</v>
      </c>
      <c r="F182" s="9">
        <v>234</v>
      </c>
      <c r="G182" s="35">
        <f t="shared" si="1"/>
        <v>39</v>
      </c>
    </row>
    <row r="183" spans="1:7" s="7" customFormat="1" ht="18" customHeight="1">
      <c r="A183" s="200"/>
      <c r="B183" s="5">
        <v>80113</v>
      </c>
      <c r="C183" s="5"/>
      <c r="D183" s="6" t="s">
        <v>57</v>
      </c>
      <c r="E183" s="63">
        <f>SUM(E184:E192)</f>
        <v>380698</v>
      </c>
      <c r="F183" s="63">
        <f>SUM(F184:F192)</f>
        <v>217176</v>
      </c>
      <c r="G183" s="35">
        <f t="shared" si="1"/>
        <v>57.0467929960231</v>
      </c>
    </row>
    <row r="184" spans="1:7" s="7" customFormat="1" ht="18" customHeight="1">
      <c r="A184" s="200"/>
      <c r="B184" s="5"/>
      <c r="C184" s="5">
        <v>3020</v>
      </c>
      <c r="D184" s="6" t="s">
        <v>75</v>
      </c>
      <c r="E184" s="8">
        <v>150</v>
      </c>
      <c r="F184" s="9">
        <v>115</v>
      </c>
      <c r="G184" s="35">
        <f t="shared" si="1"/>
        <v>76.66666666666667</v>
      </c>
    </row>
    <row r="185" spans="1:7" s="7" customFormat="1" ht="18" customHeight="1">
      <c r="A185" s="200"/>
      <c r="B185" s="5"/>
      <c r="C185" s="5">
        <v>4010</v>
      </c>
      <c r="D185" s="6" t="s">
        <v>42</v>
      </c>
      <c r="E185" s="8">
        <v>56203</v>
      </c>
      <c r="F185" s="9">
        <v>37574</v>
      </c>
      <c r="G185" s="35">
        <f t="shared" si="1"/>
        <v>66.85408252228528</v>
      </c>
    </row>
    <row r="186" spans="1:7" s="7" customFormat="1" ht="18" customHeight="1">
      <c r="A186" s="200"/>
      <c r="B186" s="5"/>
      <c r="C186" s="5">
        <v>4040</v>
      </c>
      <c r="D186" s="6" t="s">
        <v>35</v>
      </c>
      <c r="E186" s="8">
        <v>2432</v>
      </c>
      <c r="F186" s="9">
        <v>2432</v>
      </c>
      <c r="G186" s="35">
        <f t="shared" si="1"/>
        <v>100</v>
      </c>
    </row>
    <row r="187" spans="1:7" s="7" customFormat="1" ht="18" customHeight="1">
      <c r="A187" s="200"/>
      <c r="B187" s="5"/>
      <c r="C187" s="5">
        <v>4110</v>
      </c>
      <c r="D187" s="6" t="s">
        <v>36</v>
      </c>
      <c r="E187" s="8">
        <v>7498</v>
      </c>
      <c r="F187" s="9">
        <v>4462</v>
      </c>
      <c r="G187" s="35">
        <f>F187/E187%</f>
        <v>59.509202453987726</v>
      </c>
    </row>
    <row r="188" spans="1:7" s="7" customFormat="1" ht="18" customHeight="1">
      <c r="A188" s="200"/>
      <c r="B188" s="5"/>
      <c r="C188" s="5">
        <v>4120</v>
      </c>
      <c r="D188" s="6" t="s">
        <v>37</v>
      </c>
      <c r="E188" s="8">
        <v>1153</v>
      </c>
      <c r="F188" s="9">
        <v>180</v>
      </c>
      <c r="G188" s="35">
        <f>F188/E188%</f>
        <v>15.611448395490028</v>
      </c>
    </row>
    <row r="189" spans="1:7" s="7" customFormat="1" ht="18" customHeight="1">
      <c r="A189" s="200"/>
      <c r="B189" s="5"/>
      <c r="C189" s="5">
        <v>4210</v>
      </c>
      <c r="D189" s="6" t="s">
        <v>40</v>
      </c>
      <c r="E189" s="8">
        <v>31500</v>
      </c>
      <c r="F189" s="9">
        <v>19948</v>
      </c>
      <c r="G189" s="35">
        <f t="shared" si="1"/>
        <v>63.32698412698413</v>
      </c>
    </row>
    <row r="190" spans="1:7" s="7" customFormat="1" ht="18" customHeight="1">
      <c r="A190" s="200"/>
      <c r="B190" s="5"/>
      <c r="C190" s="5">
        <v>4300</v>
      </c>
      <c r="D190" s="6" t="s">
        <v>29</v>
      </c>
      <c r="E190" s="8">
        <v>275000</v>
      </c>
      <c r="F190" s="9">
        <v>150865</v>
      </c>
      <c r="G190" s="35">
        <f t="shared" si="1"/>
        <v>54.86</v>
      </c>
    </row>
    <row r="191" spans="1:7" s="7" customFormat="1" ht="18" customHeight="1">
      <c r="A191" s="200"/>
      <c r="B191" s="5"/>
      <c r="C191" s="5">
        <v>4430</v>
      </c>
      <c r="D191" s="6" t="s">
        <v>58</v>
      </c>
      <c r="E191" s="8">
        <v>4635</v>
      </c>
      <c r="F191" s="9">
        <v>0</v>
      </c>
      <c r="G191" s="35">
        <f t="shared" si="1"/>
        <v>0</v>
      </c>
    </row>
    <row r="192" spans="1:7" s="7" customFormat="1" ht="18" customHeight="1">
      <c r="A192" s="200"/>
      <c r="B192" s="5"/>
      <c r="C192" s="5">
        <v>4440</v>
      </c>
      <c r="D192" s="6" t="s">
        <v>45</v>
      </c>
      <c r="E192" s="8">
        <v>2127</v>
      </c>
      <c r="F192" s="9">
        <v>1600</v>
      </c>
      <c r="G192" s="35">
        <f t="shared" si="1"/>
        <v>75.22331922896099</v>
      </c>
    </row>
    <row r="193" spans="1:8" s="7" customFormat="1" ht="18" customHeight="1">
      <c r="A193" s="200"/>
      <c r="B193" s="5">
        <v>80114</v>
      </c>
      <c r="C193" s="5"/>
      <c r="D193" s="6" t="s">
        <v>59</v>
      </c>
      <c r="E193" s="63">
        <f>SUM(E194:E206)</f>
        <v>272161</v>
      </c>
      <c r="F193" s="63">
        <f>SUM(F194:F206)</f>
        <v>137546</v>
      </c>
      <c r="G193" s="35">
        <f>F193/E193%</f>
        <v>50.53846803913859</v>
      </c>
      <c r="H193" s="106"/>
    </row>
    <row r="194" spans="1:7" s="7" customFormat="1" ht="18" customHeight="1">
      <c r="A194" s="200"/>
      <c r="B194" s="5"/>
      <c r="C194" s="5">
        <v>3020</v>
      </c>
      <c r="D194" s="6" t="s">
        <v>51</v>
      </c>
      <c r="E194" s="8">
        <v>1000</v>
      </c>
      <c r="F194" s="9">
        <v>258</v>
      </c>
      <c r="G194" s="35">
        <f t="shared" si="1"/>
        <v>25.8</v>
      </c>
    </row>
    <row r="195" spans="1:7" s="7" customFormat="1" ht="18" customHeight="1">
      <c r="A195" s="200"/>
      <c r="B195" s="5"/>
      <c r="C195" s="5">
        <v>4010</v>
      </c>
      <c r="D195" s="6" t="s">
        <v>42</v>
      </c>
      <c r="E195" s="8">
        <v>195818</v>
      </c>
      <c r="F195" s="9">
        <v>90881</v>
      </c>
      <c r="G195" s="35">
        <f t="shared" si="1"/>
        <v>46.410953027811544</v>
      </c>
    </row>
    <row r="196" spans="1:7" s="7" customFormat="1" ht="18" customHeight="1">
      <c r="A196" s="200"/>
      <c r="B196" s="5"/>
      <c r="C196" s="5">
        <v>4040</v>
      </c>
      <c r="D196" s="6" t="s">
        <v>43</v>
      </c>
      <c r="E196" s="8">
        <v>14210</v>
      </c>
      <c r="F196" s="9">
        <v>14210</v>
      </c>
      <c r="G196" s="35">
        <f t="shared" si="1"/>
        <v>100</v>
      </c>
    </row>
    <row r="197" spans="1:7" s="7" customFormat="1" ht="18" customHeight="1">
      <c r="A197" s="200"/>
      <c r="B197" s="5"/>
      <c r="C197" s="5">
        <v>4110</v>
      </c>
      <c r="D197" s="6" t="s">
        <v>36</v>
      </c>
      <c r="E197" s="8">
        <v>32117</v>
      </c>
      <c r="F197" s="9">
        <v>16738</v>
      </c>
      <c r="G197" s="35">
        <f aca="true" t="shared" si="2" ref="G197:G304">F197/E197*10000%</f>
        <v>52.115701964691596</v>
      </c>
    </row>
    <row r="198" spans="1:7" s="7" customFormat="1" ht="18" customHeight="1">
      <c r="A198" s="200"/>
      <c r="B198" s="5"/>
      <c r="C198" s="5">
        <v>4120</v>
      </c>
      <c r="D198" s="6" t="s">
        <v>37</v>
      </c>
      <c r="E198" s="8">
        <v>4939</v>
      </c>
      <c r="F198" s="9">
        <v>2574</v>
      </c>
      <c r="G198" s="35">
        <f t="shared" si="2"/>
        <v>52.11581291759465</v>
      </c>
    </row>
    <row r="199" spans="1:7" s="7" customFormat="1" ht="18" customHeight="1">
      <c r="A199" s="200"/>
      <c r="B199" s="5"/>
      <c r="C199" s="5">
        <v>4210</v>
      </c>
      <c r="D199" s="6" t="s">
        <v>40</v>
      </c>
      <c r="E199" s="8">
        <v>5638</v>
      </c>
      <c r="F199" s="9">
        <v>4437</v>
      </c>
      <c r="G199" s="35">
        <f t="shared" si="2"/>
        <v>78.698119900674</v>
      </c>
    </row>
    <row r="200" spans="1:7" s="7" customFormat="1" ht="18" customHeight="1">
      <c r="A200" s="200"/>
      <c r="B200" s="5"/>
      <c r="C200" s="5">
        <v>4300</v>
      </c>
      <c r="D200" s="6" t="s">
        <v>29</v>
      </c>
      <c r="E200" s="8">
        <v>2300</v>
      </c>
      <c r="F200" s="9">
        <v>209</v>
      </c>
      <c r="G200" s="107">
        <f>F200/E200%</f>
        <v>9.08695652173913</v>
      </c>
    </row>
    <row r="201" spans="1:7" s="7" customFormat="1" ht="18" customHeight="1">
      <c r="A201" s="200"/>
      <c r="B201" s="5"/>
      <c r="C201" s="5">
        <v>4370</v>
      </c>
      <c r="D201" s="6" t="s">
        <v>110</v>
      </c>
      <c r="E201" s="8">
        <v>2000</v>
      </c>
      <c r="F201" s="9">
        <v>955</v>
      </c>
      <c r="G201" s="107">
        <f>F201/E201%</f>
        <v>47.75</v>
      </c>
    </row>
    <row r="202" spans="1:7" s="7" customFormat="1" ht="18" customHeight="1">
      <c r="A202" s="200"/>
      <c r="B202" s="5"/>
      <c r="C202" s="5">
        <v>4410</v>
      </c>
      <c r="D202" s="6" t="s">
        <v>44</v>
      </c>
      <c r="E202" s="8">
        <v>3500</v>
      </c>
      <c r="F202" s="9">
        <v>1365</v>
      </c>
      <c r="G202" s="35">
        <f t="shared" si="2"/>
        <v>39</v>
      </c>
    </row>
    <row r="203" spans="1:7" s="7" customFormat="1" ht="18" customHeight="1">
      <c r="A203" s="200"/>
      <c r="B203" s="5"/>
      <c r="C203" s="5">
        <v>4440</v>
      </c>
      <c r="D203" s="18" t="s">
        <v>45</v>
      </c>
      <c r="E203" s="8">
        <v>5239</v>
      </c>
      <c r="F203" s="9">
        <v>4010</v>
      </c>
      <c r="G203" s="35">
        <f t="shared" si="2"/>
        <v>76.5413246802825</v>
      </c>
    </row>
    <row r="204" spans="1:7" s="7" customFormat="1" ht="18" customHeight="1">
      <c r="A204" s="200"/>
      <c r="B204" s="5"/>
      <c r="C204" s="5">
        <v>4700</v>
      </c>
      <c r="D204" s="18" t="s">
        <v>106</v>
      </c>
      <c r="E204" s="8">
        <v>2700</v>
      </c>
      <c r="F204" s="9">
        <v>710</v>
      </c>
      <c r="G204" s="35">
        <f t="shared" si="2"/>
        <v>26.296296296296294</v>
      </c>
    </row>
    <row r="205" spans="1:7" s="7" customFormat="1" ht="18" customHeight="1">
      <c r="A205" s="200"/>
      <c r="B205" s="5"/>
      <c r="C205" s="5">
        <v>4740</v>
      </c>
      <c r="D205" s="18" t="s">
        <v>107</v>
      </c>
      <c r="E205" s="8">
        <v>800</v>
      </c>
      <c r="F205" s="9">
        <v>178</v>
      </c>
      <c r="G205" s="35">
        <f t="shared" si="2"/>
        <v>22.25</v>
      </c>
    </row>
    <row r="206" spans="1:7" s="7" customFormat="1" ht="18" customHeight="1">
      <c r="A206" s="200"/>
      <c r="B206" s="5"/>
      <c r="C206" s="5">
        <v>4750</v>
      </c>
      <c r="D206" s="18" t="s">
        <v>108</v>
      </c>
      <c r="E206" s="8">
        <v>1900</v>
      </c>
      <c r="F206" s="9">
        <v>1021</v>
      </c>
      <c r="G206" s="35">
        <f t="shared" si="2"/>
        <v>53.73684210526316</v>
      </c>
    </row>
    <row r="207" spans="1:7" s="7" customFormat="1" ht="18" customHeight="1">
      <c r="A207" s="200"/>
      <c r="B207" s="5">
        <v>80146</v>
      </c>
      <c r="C207" s="5"/>
      <c r="D207" s="18" t="s">
        <v>76</v>
      </c>
      <c r="E207" s="63">
        <f>SUM(E208:E211)</f>
        <v>33409</v>
      </c>
      <c r="F207" s="63">
        <f>SUM(F208:F211)</f>
        <v>19507</v>
      </c>
      <c r="G207" s="35">
        <f t="shared" si="2"/>
        <v>58.38845819988626</v>
      </c>
    </row>
    <row r="208" spans="1:7" s="7" customFormat="1" ht="18" customHeight="1">
      <c r="A208" s="200"/>
      <c r="B208" s="5"/>
      <c r="C208" s="5">
        <v>4210</v>
      </c>
      <c r="D208" s="18" t="s">
        <v>40</v>
      </c>
      <c r="E208" s="102">
        <v>909</v>
      </c>
      <c r="F208" s="103">
        <v>749</v>
      </c>
      <c r="G208" s="35">
        <f>F208/E208%</f>
        <v>82.3982398239824</v>
      </c>
    </row>
    <row r="209" spans="1:7" s="7" customFormat="1" ht="18" customHeight="1">
      <c r="A209" s="200"/>
      <c r="B209" s="5"/>
      <c r="C209" s="5">
        <v>4300</v>
      </c>
      <c r="D209" s="18" t="s">
        <v>29</v>
      </c>
      <c r="E209" s="102">
        <v>20600</v>
      </c>
      <c r="F209" s="103">
        <v>13857</v>
      </c>
      <c r="G209" s="35">
        <f>F209/E209%</f>
        <v>67.26699029126213</v>
      </c>
    </row>
    <row r="210" spans="1:7" s="7" customFormat="1" ht="18" customHeight="1">
      <c r="A210" s="200"/>
      <c r="B210" s="5"/>
      <c r="C210" s="5">
        <v>4410</v>
      </c>
      <c r="D210" s="18" t="s">
        <v>44</v>
      </c>
      <c r="E210" s="8">
        <v>2600</v>
      </c>
      <c r="F210" s="9">
        <v>339</v>
      </c>
      <c r="G210" s="35">
        <f t="shared" si="2"/>
        <v>13.038461538461538</v>
      </c>
    </row>
    <row r="211" spans="1:7" s="7" customFormat="1" ht="18" customHeight="1">
      <c r="A211" s="200"/>
      <c r="B211" s="5"/>
      <c r="C211" s="5">
        <v>4700</v>
      </c>
      <c r="D211" s="18" t="s">
        <v>106</v>
      </c>
      <c r="E211" s="8">
        <v>9300</v>
      </c>
      <c r="F211" s="9">
        <v>4562</v>
      </c>
      <c r="G211" s="35">
        <f t="shared" si="2"/>
        <v>49.053763440860216</v>
      </c>
    </row>
    <row r="212" spans="1:7" s="7" customFormat="1" ht="18" customHeight="1">
      <c r="A212" s="200"/>
      <c r="B212" s="5">
        <v>80195</v>
      </c>
      <c r="C212" s="5"/>
      <c r="D212" s="18" t="s">
        <v>94</v>
      </c>
      <c r="E212" s="63">
        <f>SUM(E213:E213)</f>
        <v>78279</v>
      </c>
      <c r="F212" s="63">
        <f>SUM(F213:F213)</f>
        <v>39090</v>
      </c>
      <c r="G212" s="35">
        <f t="shared" si="2"/>
        <v>49.93676464952286</v>
      </c>
    </row>
    <row r="213" spans="1:7" s="7" customFormat="1" ht="19.5" customHeight="1">
      <c r="A213" s="200"/>
      <c r="B213" s="101"/>
      <c r="C213" s="5">
        <v>4440</v>
      </c>
      <c r="D213" s="18" t="s">
        <v>45</v>
      </c>
      <c r="E213" s="8">
        <v>78279</v>
      </c>
      <c r="F213" s="9">
        <v>39090</v>
      </c>
      <c r="G213" s="35">
        <f t="shared" si="2"/>
        <v>49.93676464952286</v>
      </c>
    </row>
    <row r="214" spans="1:7" s="7" customFormat="1" ht="18" customHeight="1">
      <c r="A214" s="87">
        <v>851</v>
      </c>
      <c r="B214" s="82"/>
      <c r="C214" s="82"/>
      <c r="D214" s="83" t="s">
        <v>15</v>
      </c>
      <c r="E214" s="84">
        <f>E215+E223+E225</f>
        <v>160727</v>
      </c>
      <c r="F214" s="84">
        <f>F215+F223+F225</f>
        <v>66863</v>
      </c>
      <c r="G214" s="78">
        <f t="shared" si="2"/>
        <v>41.60035339426481</v>
      </c>
    </row>
    <row r="215" spans="1:7" s="7" customFormat="1" ht="18" customHeight="1">
      <c r="A215" s="200"/>
      <c r="B215" s="5">
        <v>85154</v>
      </c>
      <c r="C215" s="5"/>
      <c r="D215" s="17" t="s">
        <v>16</v>
      </c>
      <c r="E215" s="63">
        <f>SUM(E216:E222)</f>
        <v>156000</v>
      </c>
      <c r="F215" s="63">
        <f>SUM(F216:F222)</f>
        <v>63630</v>
      </c>
      <c r="G215" s="35">
        <f t="shared" si="2"/>
        <v>40.78846153846154</v>
      </c>
    </row>
    <row r="216" spans="1:7" s="7" customFormat="1" ht="18" customHeight="1">
      <c r="A216" s="200"/>
      <c r="B216" s="5"/>
      <c r="C216" s="5">
        <v>4170</v>
      </c>
      <c r="D216" s="17" t="s">
        <v>88</v>
      </c>
      <c r="E216" s="102">
        <v>30000</v>
      </c>
      <c r="F216" s="103">
        <v>17273</v>
      </c>
      <c r="G216" s="35">
        <f>F216/E216%</f>
        <v>57.57666666666667</v>
      </c>
    </row>
    <row r="217" spans="1:7" s="7" customFormat="1" ht="18" customHeight="1">
      <c r="A217" s="200"/>
      <c r="B217" s="5"/>
      <c r="C217" s="5">
        <v>4210</v>
      </c>
      <c r="D217" s="6" t="s">
        <v>40</v>
      </c>
      <c r="E217" s="8">
        <v>15200</v>
      </c>
      <c r="F217" s="9">
        <v>2841</v>
      </c>
      <c r="G217" s="35">
        <f t="shared" si="2"/>
        <v>18.690789473684212</v>
      </c>
    </row>
    <row r="218" spans="1:7" s="7" customFormat="1" ht="18" customHeight="1">
      <c r="A218" s="200"/>
      <c r="B218" s="5"/>
      <c r="C218" s="5">
        <v>4220</v>
      </c>
      <c r="D218" s="17" t="s">
        <v>60</v>
      </c>
      <c r="E218" s="8">
        <v>6500</v>
      </c>
      <c r="F218" s="9">
        <v>3955</v>
      </c>
      <c r="G218" s="35">
        <f t="shared" si="2"/>
        <v>60.84615384615385</v>
      </c>
    </row>
    <row r="219" spans="1:7" s="7" customFormat="1" ht="18" customHeight="1">
      <c r="A219" s="200"/>
      <c r="B219" s="5"/>
      <c r="C219" s="5">
        <v>4270</v>
      </c>
      <c r="D219" s="17" t="s">
        <v>113</v>
      </c>
      <c r="E219" s="8">
        <v>20000</v>
      </c>
      <c r="F219" s="9">
        <v>14573</v>
      </c>
      <c r="G219" s="35">
        <f>F219/E219%</f>
        <v>72.865</v>
      </c>
    </row>
    <row r="220" spans="1:7" s="7" customFormat="1" ht="18" customHeight="1">
      <c r="A220" s="200"/>
      <c r="B220" s="5"/>
      <c r="C220" s="5">
        <v>4300</v>
      </c>
      <c r="D220" s="17" t="s">
        <v>29</v>
      </c>
      <c r="E220" s="8">
        <v>83000</v>
      </c>
      <c r="F220" s="9">
        <v>24488</v>
      </c>
      <c r="G220" s="35">
        <f t="shared" si="2"/>
        <v>29.503614457831322</v>
      </c>
    </row>
    <row r="221" spans="1:7" s="7" customFormat="1" ht="18" customHeight="1">
      <c r="A221" s="200"/>
      <c r="B221" s="5"/>
      <c r="C221" s="5">
        <v>4410</v>
      </c>
      <c r="D221" s="17" t="s">
        <v>44</v>
      </c>
      <c r="E221" s="8">
        <v>500</v>
      </c>
      <c r="F221" s="9">
        <v>500</v>
      </c>
      <c r="G221" s="35">
        <f t="shared" si="2"/>
        <v>100</v>
      </c>
    </row>
    <row r="222" spans="1:7" s="7" customFormat="1" ht="18" customHeight="1">
      <c r="A222" s="200"/>
      <c r="B222" s="5"/>
      <c r="C222" s="5">
        <v>4750</v>
      </c>
      <c r="D222" s="17" t="s">
        <v>133</v>
      </c>
      <c r="E222" s="8">
        <v>800</v>
      </c>
      <c r="F222" s="9">
        <v>0</v>
      </c>
      <c r="G222" s="35">
        <f t="shared" si="2"/>
        <v>0</v>
      </c>
    </row>
    <row r="223" spans="1:7" s="7" customFormat="1" ht="18" customHeight="1">
      <c r="A223" s="200"/>
      <c r="B223" s="5">
        <v>85153</v>
      </c>
      <c r="C223" s="5"/>
      <c r="D223" s="17" t="s">
        <v>114</v>
      </c>
      <c r="E223" s="63">
        <v>4000</v>
      </c>
      <c r="F223" s="66">
        <v>3015</v>
      </c>
      <c r="G223" s="35">
        <f t="shared" si="2"/>
        <v>75.375</v>
      </c>
    </row>
    <row r="224" spans="1:7" s="7" customFormat="1" ht="18" customHeight="1">
      <c r="A224" s="200"/>
      <c r="B224" s="13"/>
      <c r="C224" s="5">
        <v>4300</v>
      </c>
      <c r="D224" s="17" t="s">
        <v>29</v>
      </c>
      <c r="E224" s="8">
        <v>4000</v>
      </c>
      <c r="F224" s="9">
        <v>3015</v>
      </c>
      <c r="G224" s="35">
        <f>F224/E224%</f>
        <v>75.375</v>
      </c>
    </row>
    <row r="225" spans="1:7" s="7" customFormat="1" ht="18" customHeight="1">
      <c r="A225" s="21"/>
      <c r="B225" s="27">
        <v>85195</v>
      </c>
      <c r="C225" s="57"/>
      <c r="D225" s="151" t="s">
        <v>141</v>
      </c>
      <c r="E225" s="72">
        <v>727</v>
      </c>
      <c r="F225" s="65">
        <v>218</v>
      </c>
      <c r="G225" s="169">
        <f>F225/E225*10000%</f>
        <v>29.98624484181568</v>
      </c>
    </row>
    <row r="226" spans="1:7" s="7" customFormat="1" ht="18" customHeight="1">
      <c r="A226" s="14"/>
      <c r="B226" s="150"/>
      <c r="C226" s="148">
        <v>4300</v>
      </c>
      <c r="D226" s="168" t="s">
        <v>140</v>
      </c>
      <c r="E226" s="144">
        <v>727</v>
      </c>
      <c r="F226" s="26">
        <v>218</v>
      </c>
      <c r="G226" s="35">
        <f>F226/E226*10000%</f>
        <v>29.98624484181568</v>
      </c>
    </row>
    <row r="227" spans="1:7" s="7" customFormat="1" ht="18" customHeight="1">
      <c r="A227" s="87">
        <v>852</v>
      </c>
      <c r="B227" s="82"/>
      <c r="C227" s="82"/>
      <c r="D227" s="83" t="s">
        <v>17</v>
      </c>
      <c r="E227" s="84">
        <f>E228+E230+E238+E240+E242+E244+E246+E262+E269</f>
        <v>4652749</v>
      </c>
      <c r="F227" s="84">
        <f>F228+F230+F238+F240+F242+F244+F246+F262+F269</f>
        <v>2526388</v>
      </c>
      <c r="G227" s="78">
        <f t="shared" si="2"/>
        <v>54.29882420048878</v>
      </c>
    </row>
    <row r="228" spans="1:7" s="7" customFormat="1" ht="18" customHeight="1">
      <c r="A228" s="12"/>
      <c r="B228" s="15">
        <v>85202</v>
      </c>
      <c r="C228" s="19"/>
      <c r="D228" s="16" t="s">
        <v>77</v>
      </c>
      <c r="E228" s="68">
        <v>252000</v>
      </c>
      <c r="F228" s="68">
        <v>108186</v>
      </c>
      <c r="G228" s="35">
        <f t="shared" si="2"/>
        <v>42.930952380952384</v>
      </c>
    </row>
    <row r="229" spans="1:7" s="7" customFormat="1" ht="18" customHeight="1">
      <c r="A229" s="20"/>
      <c r="B229" s="15"/>
      <c r="C229" s="21">
        <v>3110</v>
      </c>
      <c r="D229" s="16" t="s">
        <v>54</v>
      </c>
      <c r="E229" s="28">
        <v>252000</v>
      </c>
      <c r="F229" s="9">
        <v>108186</v>
      </c>
      <c r="G229" s="35">
        <f t="shared" si="2"/>
        <v>42.930952380952384</v>
      </c>
    </row>
    <row r="230" spans="1:7" s="7" customFormat="1" ht="18" customHeight="1">
      <c r="A230" s="20"/>
      <c r="B230" s="15">
        <v>85212</v>
      </c>
      <c r="C230" s="21"/>
      <c r="D230" s="16" t="s">
        <v>95</v>
      </c>
      <c r="E230" s="65">
        <f>SUM(E231:E237)</f>
        <v>3161162</v>
      </c>
      <c r="F230" s="65">
        <f>SUM(F231:F237)</f>
        <v>1557291</v>
      </c>
      <c r="G230" s="35">
        <f t="shared" si="2"/>
        <v>49.26324560398992</v>
      </c>
    </row>
    <row r="231" spans="1:7" s="7" customFormat="1" ht="18" customHeight="1">
      <c r="A231" s="20"/>
      <c r="B231" s="15"/>
      <c r="C231" s="21">
        <v>3110</v>
      </c>
      <c r="D231" s="16" t="s">
        <v>54</v>
      </c>
      <c r="E231" s="28">
        <v>3068222</v>
      </c>
      <c r="F231" s="9">
        <v>1515366</v>
      </c>
      <c r="G231" s="35">
        <f t="shared" si="2"/>
        <v>49.389059852905035</v>
      </c>
    </row>
    <row r="232" spans="1:7" s="7" customFormat="1" ht="18" customHeight="1">
      <c r="A232" s="20"/>
      <c r="B232" s="15"/>
      <c r="C232" s="21">
        <v>4010</v>
      </c>
      <c r="D232" s="16" t="s">
        <v>42</v>
      </c>
      <c r="E232" s="28">
        <v>54000</v>
      </c>
      <c r="F232" s="9">
        <v>24979</v>
      </c>
      <c r="G232" s="35">
        <f t="shared" si="2"/>
        <v>46.257407407407406</v>
      </c>
    </row>
    <row r="233" spans="1:7" s="7" customFormat="1" ht="18" customHeight="1">
      <c r="A233" s="20"/>
      <c r="B233" s="15"/>
      <c r="C233" s="21">
        <v>4040</v>
      </c>
      <c r="D233" s="16" t="s">
        <v>35</v>
      </c>
      <c r="E233" s="28">
        <v>6300</v>
      </c>
      <c r="F233" s="9">
        <v>4257</v>
      </c>
      <c r="G233" s="35">
        <f t="shared" si="2"/>
        <v>67.57142857142857</v>
      </c>
    </row>
    <row r="234" spans="1:7" s="7" customFormat="1" ht="18" customHeight="1">
      <c r="A234" s="20"/>
      <c r="B234" s="15"/>
      <c r="C234" s="21">
        <v>4110</v>
      </c>
      <c r="D234" s="16" t="s">
        <v>36</v>
      </c>
      <c r="E234" s="28">
        <v>10000</v>
      </c>
      <c r="F234" s="9">
        <v>6304</v>
      </c>
      <c r="G234" s="35">
        <f t="shared" si="2"/>
        <v>63.04</v>
      </c>
    </row>
    <row r="235" spans="1:7" s="7" customFormat="1" ht="18" customHeight="1">
      <c r="A235" s="20"/>
      <c r="B235" s="15"/>
      <c r="C235" s="21">
        <v>4120</v>
      </c>
      <c r="D235" s="16" t="s">
        <v>37</v>
      </c>
      <c r="E235" s="28">
        <v>1500</v>
      </c>
      <c r="F235" s="9">
        <v>697</v>
      </c>
      <c r="G235" s="35">
        <f t="shared" si="2"/>
        <v>46.46666666666667</v>
      </c>
    </row>
    <row r="236" spans="1:7" s="7" customFormat="1" ht="18" customHeight="1">
      <c r="A236" s="20"/>
      <c r="B236" s="61"/>
      <c r="C236" s="15">
        <v>4210</v>
      </c>
      <c r="D236" s="24" t="s">
        <v>40</v>
      </c>
      <c r="E236" s="9">
        <v>13140</v>
      </c>
      <c r="F236" s="28">
        <v>1486</v>
      </c>
      <c r="G236" s="35">
        <f t="shared" si="2"/>
        <v>11.308980213089802</v>
      </c>
    </row>
    <row r="237" spans="1:7" s="7" customFormat="1" ht="18" customHeight="1">
      <c r="A237" s="20"/>
      <c r="B237" s="21"/>
      <c r="C237" s="61">
        <v>4300</v>
      </c>
      <c r="D237" s="70" t="s">
        <v>29</v>
      </c>
      <c r="E237" s="59">
        <v>8000</v>
      </c>
      <c r="F237" s="9">
        <v>4202</v>
      </c>
      <c r="G237" s="35">
        <f t="shared" si="2"/>
        <v>52.525</v>
      </c>
    </row>
    <row r="238" spans="1:7" s="7" customFormat="1" ht="18" customHeight="1">
      <c r="A238" s="191"/>
      <c r="B238" s="5">
        <v>85213</v>
      </c>
      <c r="C238" s="5"/>
      <c r="D238" s="6" t="s">
        <v>36</v>
      </c>
      <c r="E238" s="63">
        <v>22502</v>
      </c>
      <c r="F238" s="63">
        <v>11106</v>
      </c>
      <c r="G238" s="35">
        <f t="shared" si="2"/>
        <v>49.35561283441472</v>
      </c>
    </row>
    <row r="239" spans="1:7" s="7" customFormat="1" ht="18" customHeight="1">
      <c r="A239" s="191"/>
      <c r="B239" s="5"/>
      <c r="C239" s="5">
        <v>3110</v>
      </c>
      <c r="D239" s="6" t="s">
        <v>54</v>
      </c>
      <c r="E239" s="8">
        <v>22502</v>
      </c>
      <c r="F239" s="9">
        <v>11106</v>
      </c>
      <c r="G239" s="35">
        <f t="shared" si="2"/>
        <v>49.35561283441472</v>
      </c>
    </row>
    <row r="240" spans="1:7" s="7" customFormat="1" ht="18" customHeight="1">
      <c r="A240" s="191"/>
      <c r="B240" s="5">
        <v>85214</v>
      </c>
      <c r="C240" s="5"/>
      <c r="D240" s="6" t="s">
        <v>61</v>
      </c>
      <c r="E240" s="63">
        <v>208191</v>
      </c>
      <c r="F240" s="63">
        <v>148171</v>
      </c>
      <c r="G240" s="35">
        <f t="shared" si="2"/>
        <v>71.17070382485315</v>
      </c>
    </row>
    <row r="241" spans="1:7" s="7" customFormat="1" ht="18" customHeight="1">
      <c r="A241" s="191"/>
      <c r="B241" s="5"/>
      <c r="C241" s="5">
        <v>3110</v>
      </c>
      <c r="D241" s="6" t="s">
        <v>54</v>
      </c>
      <c r="E241" s="8">
        <v>208191</v>
      </c>
      <c r="F241" s="9">
        <v>148171</v>
      </c>
      <c r="G241" s="35">
        <f t="shared" si="2"/>
        <v>71.17070382485315</v>
      </c>
    </row>
    <row r="242" spans="1:7" s="7" customFormat="1" ht="18" customHeight="1">
      <c r="A242" s="191"/>
      <c r="B242" s="5">
        <v>85215</v>
      </c>
      <c r="C242" s="5"/>
      <c r="D242" s="6" t="s">
        <v>18</v>
      </c>
      <c r="E242" s="63">
        <v>141000</v>
      </c>
      <c r="F242" s="63">
        <v>89205</v>
      </c>
      <c r="G242" s="35">
        <f t="shared" si="2"/>
        <v>63.26595744680851</v>
      </c>
    </row>
    <row r="243" spans="1:7" s="7" customFormat="1" ht="18" customHeight="1">
      <c r="A243" s="191"/>
      <c r="B243" s="5"/>
      <c r="C243" s="5">
        <v>3110</v>
      </c>
      <c r="D243" s="6" t="s">
        <v>54</v>
      </c>
      <c r="E243" s="8">
        <v>141000</v>
      </c>
      <c r="F243" s="9">
        <v>89205</v>
      </c>
      <c r="G243" s="35">
        <f t="shared" si="2"/>
        <v>63.26595744680851</v>
      </c>
    </row>
    <row r="244" spans="1:7" s="7" customFormat="1" ht="18" customHeight="1">
      <c r="A244" s="191"/>
      <c r="B244" s="5">
        <v>85216</v>
      </c>
      <c r="C244" s="5"/>
      <c r="D244" s="6" t="s">
        <v>156</v>
      </c>
      <c r="E244" s="63">
        <v>108984</v>
      </c>
      <c r="F244" s="66">
        <v>98439</v>
      </c>
      <c r="G244" s="35">
        <f t="shared" si="2"/>
        <v>90.32426778242679</v>
      </c>
    </row>
    <row r="245" spans="1:7" s="7" customFormat="1" ht="18" customHeight="1">
      <c r="A245" s="191"/>
      <c r="B245" s="5"/>
      <c r="C245" s="5">
        <v>3110</v>
      </c>
      <c r="D245" s="6" t="s">
        <v>54</v>
      </c>
      <c r="E245" s="8">
        <v>108984</v>
      </c>
      <c r="F245" s="9">
        <v>98439</v>
      </c>
      <c r="G245" s="35">
        <f t="shared" si="2"/>
        <v>90.32426778242679</v>
      </c>
    </row>
    <row r="246" spans="1:7" s="7" customFormat="1" ht="13.5" customHeight="1">
      <c r="A246" s="191"/>
      <c r="B246" s="5">
        <v>85219</v>
      </c>
      <c r="C246" s="5"/>
      <c r="D246" s="6" t="s">
        <v>19</v>
      </c>
      <c r="E246" s="63">
        <f>SUM(E247:E261)</f>
        <v>425874</v>
      </c>
      <c r="F246" s="63">
        <f>SUM(F247:F261)</f>
        <v>264524</v>
      </c>
      <c r="G246" s="35">
        <f t="shared" si="2"/>
        <v>62.11320719273776</v>
      </c>
    </row>
    <row r="247" spans="1:7" s="7" customFormat="1" ht="18" customHeight="1">
      <c r="A247" s="191"/>
      <c r="B247" s="5"/>
      <c r="C247" s="5">
        <v>4010</v>
      </c>
      <c r="D247" s="6" t="s">
        <v>42</v>
      </c>
      <c r="E247" s="8">
        <v>283886</v>
      </c>
      <c r="F247" s="9">
        <v>166167</v>
      </c>
      <c r="G247" s="35">
        <f t="shared" si="2"/>
        <v>58.53300268417604</v>
      </c>
    </row>
    <row r="248" spans="1:7" s="7" customFormat="1" ht="18" customHeight="1">
      <c r="A248" s="191"/>
      <c r="B248" s="5"/>
      <c r="C248" s="5">
        <v>4040</v>
      </c>
      <c r="D248" s="6" t="s">
        <v>43</v>
      </c>
      <c r="E248" s="8">
        <v>19000</v>
      </c>
      <c r="F248" s="9">
        <v>19000</v>
      </c>
      <c r="G248" s="35">
        <f t="shared" si="2"/>
        <v>100</v>
      </c>
    </row>
    <row r="249" spans="1:7" s="7" customFormat="1" ht="18" customHeight="1">
      <c r="A249" s="191"/>
      <c r="B249" s="5"/>
      <c r="C249" s="5">
        <v>4110</v>
      </c>
      <c r="D249" s="6" t="s">
        <v>36</v>
      </c>
      <c r="E249" s="8">
        <v>48482</v>
      </c>
      <c r="F249" s="9">
        <v>26051</v>
      </c>
      <c r="G249" s="35">
        <f t="shared" si="2"/>
        <v>53.73334433397963</v>
      </c>
    </row>
    <row r="250" spans="1:7" s="7" customFormat="1" ht="18" customHeight="1">
      <c r="A250" s="191"/>
      <c r="B250" s="5"/>
      <c r="C250" s="5">
        <v>4120</v>
      </c>
      <c r="D250" s="6" t="s">
        <v>37</v>
      </c>
      <c r="E250" s="8">
        <v>7100</v>
      </c>
      <c r="F250" s="9">
        <v>4515</v>
      </c>
      <c r="G250" s="35">
        <f t="shared" si="2"/>
        <v>63.591549295774655</v>
      </c>
    </row>
    <row r="251" spans="1:7" s="7" customFormat="1" ht="18" customHeight="1">
      <c r="A251" s="191"/>
      <c r="B251" s="5"/>
      <c r="C251" s="5">
        <v>4210</v>
      </c>
      <c r="D251" s="6" t="s">
        <v>40</v>
      </c>
      <c r="E251" s="8">
        <v>11359</v>
      </c>
      <c r="F251" s="9">
        <v>9283</v>
      </c>
      <c r="G251" s="35">
        <f t="shared" si="2"/>
        <v>81.72374328726121</v>
      </c>
    </row>
    <row r="252" spans="1:7" s="7" customFormat="1" ht="18" customHeight="1">
      <c r="A252" s="191"/>
      <c r="B252" s="5"/>
      <c r="C252" s="5">
        <v>4260</v>
      </c>
      <c r="D252" s="6" t="s">
        <v>31</v>
      </c>
      <c r="E252" s="8">
        <v>6700</v>
      </c>
      <c r="F252" s="9">
        <v>4631</v>
      </c>
      <c r="G252" s="35">
        <f t="shared" si="2"/>
        <v>69.11940298507463</v>
      </c>
    </row>
    <row r="253" spans="1:7" s="7" customFormat="1" ht="18" customHeight="1">
      <c r="A253" s="191"/>
      <c r="B253" s="5"/>
      <c r="C253" s="5">
        <v>4300</v>
      </c>
      <c r="D253" s="6" t="s">
        <v>29</v>
      </c>
      <c r="E253" s="8">
        <v>10000</v>
      </c>
      <c r="F253" s="9">
        <v>8761</v>
      </c>
      <c r="G253" s="35">
        <f t="shared" si="2"/>
        <v>87.61</v>
      </c>
    </row>
    <row r="254" spans="1:7" s="7" customFormat="1" ht="18" customHeight="1">
      <c r="A254" s="191"/>
      <c r="B254" s="5"/>
      <c r="C254" s="5">
        <v>4350</v>
      </c>
      <c r="D254" s="6" t="s">
        <v>92</v>
      </c>
      <c r="E254" s="8">
        <v>2387</v>
      </c>
      <c r="F254" s="9">
        <v>445</v>
      </c>
      <c r="G254" s="35">
        <f t="shared" si="2"/>
        <v>18.642647674905742</v>
      </c>
    </row>
    <row r="255" spans="1:7" s="7" customFormat="1" ht="18" customHeight="1">
      <c r="A255" s="191"/>
      <c r="B255" s="5"/>
      <c r="C255" s="5">
        <v>4360</v>
      </c>
      <c r="D255" s="6" t="s">
        <v>129</v>
      </c>
      <c r="E255" s="8">
        <v>3000</v>
      </c>
      <c r="F255" s="9">
        <v>1699</v>
      </c>
      <c r="G255" s="35">
        <f t="shared" si="2"/>
        <v>56.63333333333333</v>
      </c>
    </row>
    <row r="256" spans="1:7" s="7" customFormat="1" ht="18" customHeight="1">
      <c r="A256" s="191"/>
      <c r="B256" s="5"/>
      <c r="C256" s="5">
        <v>4370</v>
      </c>
      <c r="D256" s="6" t="s">
        <v>110</v>
      </c>
      <c r="E256" s="8">
        <v>5000</v>
      </c>
      <c r="F256" s="9">
        <v>1979</v>
      </c>
      <c r="G256" s="35">
        <f t="shared" si="2"/>
        <v>39.58</v>
      </c>
    </row>
    <row r="257" spans="1:7" s="7" customFormat="1" ht="18" customHeight="1">
      <c r="A257" s="191"/>
      <c r="B257" s="5"/>
      <c r="C257" s="5">
        <v>4410</v>
      </c>
      <c r="D257" s="6" t="s">
        <v>44</v>
      </c>
      <c r="E257" s="8">
        <v>1800</v>
      </c>
      <c r="F257" s="9">
        <v>1224</v>
      </c>
      <c r="G257" s="35">
        <f t="shared" si="2"/>
        <v>68</v>
      </c>
    </row>
    <row r="258" spans="1:7" s="7" customFormat="1" ht="18" customHeight="1">
      <c r="A258" s="191"/>
      <c r="B258" s="5"/>
      <c r="C258" s="5">
        <v>4440</v>
      </c>
      <c r="D258" s="6" t="s">
        <v>45</v>
      </c>
      <c r="E258" s="8">
        <v>13968</v>
      </c>
      <c r="F258" s="9">
        <v>13968</v>
      </c>
      <c r="G258" s="35">
        <f t="shared" si="2"/>
        <v>100</v>
      </c>
    </row>
    <row r="259" spans="1:7" s="7" customFormat="1" ht="18" customHeight="1">
      <c r="A259" s="191"/>
      <c r="B259" s="5"/>
      <c r="C259" s="5">
        <v>4700</v>
      </c>
      <c r="D259" s="6" t="s">
        <v>106</v>
      </c>
      <c r="E259" s="8">
        <v>3373</v>
      </c>
      <c r="F259" s="9">
        <v>1229</v>
      </c>
      <c r="G259" s="35">
        <f t="shared" si="2"/>
        <v>36.43640675956122</v>
      </c>
    </row>
    <row r="260" spans="1:7" s="7" customFormat="1" ht="18" customHeight="1">
      <c r="A260" s="191"/>
      <c r="B260" s="5"/>
      <c r="C260" s="5">
        <v>4740</v>
      </c>
      <c r="D260" s="6" t="s">
        <v>107</v>
      </c>
      <c r="E260" s="8">
        <v>819</v>
      </c>
      <c r="F260" s="9">
        <v>0</v>
      </c>
      <c r="G260" s="35">
        <f t="shared" si="2"/>
        <v>0</v>
      </c>
    </row>
    <row r="261" spans="1:7" s="7" customFormat="1" ht="18" customHeight="1">
      <c r="A261" s="191"/>
      <c r="B261" s="5"/>
      <c r="C261" s="5">
        <v>4750</v>
      </c>
      <c r="D261" s="6" t="s">
        <v>133</v>
      </c>
      <c r="E261" s="8">
        <v>9000</v>
      </c>
      <c r="F261" s="9">
        <v>5572</v>
      </c>
      <c r="G261" s="35">
        <f t="shared" si="2"/>
        <v>61.911111111111104</v>
      </c>
    </row>
    <row r="262" spans="1:10" s="7" customFormat="1" ht="15.75" customHeight="1">
      <c r="A262" s="191"/>
      <c r="B262" s="5">
        <v>85228</v>
      </c>
      <c r="C262" s="5"/>
      <c r="D262" s="6" t="s">
        <v>96</v>
      </c>
      <c r="E262" s="63">
        <f>SUM(E263:E268)</f>
        <v>148842</v>
      </c>
      <c r="F262" s="63">
        <f>SUM(F263:F268)</f>
        <v>85882</v>
      </c>
      <c r="G262" s="35">
        <f t="shared" si="2"/>
        <v>57.700111527660205</v>
      </c>
      <c r="J262" s="171"/>
    </row>
    <row r="263" spans="1:7" s="7" customFormat="1" ht="18" customHeight="1">
      <c r="A263" s="191"/>
      <c r="B263" s="5"/>
      <c r="C263" s="5">
        <v>4010</v>
      </c>
      <c r="D263" s="6" t="s">
        <v>42</v>
      </c>
      <c r="E263" s="8">
        <v>114500</v>
      </c>
      <c r="F263" s="9">
        <v>66286</v>
      </c>
      <c r="G263" s="35">
        <f t="shared" si="2"/>
        <v>57.89170305676856</v>
      </c>
    </row>
    <row r="264" spans="1:7" s="7" customFormat="1" ht="18" customHeight="1">
      <c r="A264" s="191"/>
      <c r="B264" s="5"/>
      <c r="C264" s="5">
        <v>4040</v>
      </c>
      <c r="D264" s="6" t="s">
        <v>43</v>
      </c>
      <c r="E264" s="8">
        <v>5700</v>
      </c>
      <c r="F264" s="9">
        <v>5700</v>
      </c>
      <c r="G264" s="35">
        <f t="shared" si="2"/>
        <v>100</v>
      </c>
    </row>
    <row r="265" spans="1:7" s="7" customFormat="1" ht="18" customHeight="1">
      <c r="A265" s="191"/>
      <c r="B265" s="5"/>
      <c r="C265" s="5">
        <v>4110</v>
      </c>
      <c r="D265" s="6" t="s">
        <v>36</v>
      </c>
      <c r="E265" s="8">
        <v>20080</v>
      </c>
      <c r="F265" s="9">
        <v>11047</v>
      </c>
      <c r="G265" s="35">
        <f t="shared" si="2"/>
        <v>55.01494023904383</v>
      </c>
    </row>
    <row r="266" spans="1:7" s="7" customFormat="1" ht="18" customHeight="1">
      <c r="A266" s="191"/>
      <c r="B266" s="5"/>
      <c r="C266" s="5">
        <v>4120</v>
      </c>
      <c r="D266" s="6" t="s">
        <v>37</v>
      </c>
      <c r="E266" s="8">
        <v>3020</v>
      </c>
      <c r="F266" s="9">
        <v>1492</v>
      </c>
      <c r="G266" s="35">
        <f t="shared" si="2"/>
        <v>49.40397350993378</v>
      </c>
    </row>
    <row r="267" spans="1:7" s="7" customFormat="1" ht="18" customHeight="1">
      <c r="A267" s="191"/>
      <c r="B267" s="5"/>
      <c r="C267" s="5">
        <v>4300</v>
      </c>
      <c r="D267" s="6" t="s">
        <v>29</v>
      </c>
      <c r="E267" s="8">
        <v>1009</v>
      </c>
      <c r="F267" s="9">
        <v>0</v>
      </c>
      <c r="G267" s="35">
        <f t="shared" si="2"/>
        <v>0</v>
      </c>
    </row>
    <row r="268" spans="1:7" s="7" customFormat="1" ht="18" customHeight="1">
      <c r="A268" s="191"/>
      <c r="B268" s="5"/>
      <c r="C268" s="5">
        <v>4440</v>
      </c>
      <c r="D268" s="6" t="s">
        <v>45</v>
      </c>
      <c r="E268" s="8">
        <v>4533</v>
      </c>
      <c r="F268" s="9">
        <v>1357</v>
      </c>
      <c r="G268" s="35">
        <f t="shared" si="2"/>
        <v>29.936024707699094</v>
      </c>
    </row>
    <row r="269" spans="1:7" s="7" customFormat="1" ht="15" customHeight="1">
      <c r="A269" s="191"/>
      <c r="B269" s="15">
        <v>85295</v>
      </c>
      <c r="C269" s="57"/>
      <c r="D269" s="71" t="s">
        <v>14</v>
      </c>
      <c r="E269" s="72">
        <f>SUM(E270:E271)</f>
        <v>184194</v>
      </c>
      <c r="F269" s="72">
        <f>SUM(F270:F271)</f>
        <v>163584</v>
      </c>
      <c r="G269" s="35">
        <f t="shared" si="2"/>
        <v>88.81071044659436</v>
      </c>
    </row>
    <row r="270" spans="1:7" s="7" customFormat="1" ht="15" customHeight="1">
      <c r="A270" s="191"/>
      <c r="B270" s="15"/>
      <c r="C270" s="57">
        <v>4300</v>
      </c>
      <c r="D270" s="71" t="s">
        <v>29</v>
      </c>
      <c r="E270" s="170">
        <v>13440</v>
      </c>
      <c r="F270" s="170">
        <v>12281</v>
      </c>
      <c r="G270" s="35"/>
    </row>
    <row r="271" spans="1:7" s="7" customFormat="1" ht="15" customHeight="1">
      <c r="A271" s="191"/>
      <c r="B271" s="15"/>
      <c r="C271" s="57">
        <v>3110</v>
      </c>
      <c r="D271" s="71" t="s">
        <v>54</v>
      </c>
      <c r="E271" s="170">
        <v>170754</v>
      </c>
      <c r="F271" s="170">
        <v>151303</v>
      </c>
      <c r="G271" s="67">
        <f>F271/E271%</f>
        <v>88.60875879920822</v>
      </c>
    </row>
    <row r="272" spans="1:7" s="7" customFormat="1" ht="18" customHeight="1">
      <c r="A272" s="172">
        <v>853</v>
      </c>
      <c r="B272" s="163"/>
      <c r="C272" s="161"/>
      <c r="D272" s="173" t="s">
        <v>131</v>
      </c>
      <c r="E272" s="165"/>
      <c r="F272" s="165"/>
      <c r="G272" s="166"/>
    </row>
    <row r="273" spans="1:7" s="7" customFormat="1" ht="18" customHeight="1">
      <c r="A273" s="21"/>
      <c r="B273" s="15">
        <v>85395</v>
      </c>
      <c r="C273" s="57"/>
      <c r="D273" s="71" t="s">
        <v>14</v>
      </c>
      <c r="E273" s="73"/>
      <c r="F273" s="73"/>
      <c r="G273" s="35"/>
    </row>
    <row r="274" spans="1:7" s="7" customFormat="1" ht="18" customHeight="1">
      <c r="A274" s="21"/>
      <c r="B274" s="15"/>
      <c r="C274" s="57">
        <v>4018</v>
      </c>
      <c r="D274" s="71" t="s">
        <v>42</v>
      </c>
      <c r="E274" s="73"/>
      <c r="F274" s="73"/>
      <c r="G274" s="35"/>
    </row>
    <row r="275" spans="1:7" s="7" customFormat="1" ht="18" customHeight="1">
      <c r="A275" s="21"/>
      <c r="B275" s="15"/>
      <c r="C275" s="57">
        <v>4019</v>
      </c>
      <c r="D275" s="71" t="s">
        <v>42</v>
      </c>
      <c r="E275" s="73"/>
      <c r="F275" s="73"/>
      <c r="G275" s="35"/>
    </row>
    <row r="276" spans="1:7" s="7" customFormat="1" ht="18" customHeight="1">
      <c r="A276" s="21"/>
      <c r="B276" s="15"/>
      <c r="C276" s="57">
        <v>4118</v>
      </c>
      <c r="D276" s="71" t="s">
        <v>36</v>
      </c>
      <c r="E276" s="73"/>
      <c r="F276" s="73"/>
      <c r="G276" s="35"/>
    </row>
    <row r="277" spans="1:7" s="7" customFormat="1" ht="18" customHeight="1">
      <c r="A277" s="21"/>
      <c r="B277" s="15"/>
      <c r="C277" s="57">
        <v>4119</v>
      </c>
      <c r="D277" s="71" t="s">
        <v>36</v>
      </c>
      <c r="E277" s="73"/>
      <c r="F277" s="73"/>
      <c r="G277" s="35"/>
    </row>
    <row r="278" spans="1:7" s="7" customFormat="1" ht="18" customHeight="1">
      <c r="A278" s="21"/>
      <c r="B278" s="15"/>
      <c r="C278" s="57">
        <v>4128</v>
      </c>
      <c r="D278" s="71" t="s">
        <v>37</v>
      </c>
      <c r="E278" s="73"/>
      <c r="F278" s="73"/>
      <c r="G278" s="35"/>
    </row>
    <row r="279" spans="1:7" s="7" customFormat="1" ht="18" customHeight="1">
      <c r="A279" s="21"/>
      <c r="B279" s="15"/>
      <c r="C279" s="57">
        <v>4129</v>
      </c>
      <c r="D279" s="71" t="s">
        <v>37</v>
      </c>
      <c r="E279" s="73"/>
      <c r="F279" s="73"/>
      <c r="G279" s="35"/>
    </row>
    <row r="280" spans="1:7" s="7" customFormat="1" ht="18" customHeight="1">
      <c r="A280" s="21"/>
      <c r="B280" s="15"/>
      <c r="C280" s="57">
        <v>4218</v>
      </c>
      <c r="D280" s="71" t="s">
        <v>132</v>
      </c>
      <c r="E280" s="73"/>
      <c r="F280" s="73"/>
      <c r="G280" s="35"/>
    </row>
    <row r="281" spans="1:7" s="7" customFormat="1" ht="18" customHeight="1">
      <c r="A281" s="21"/>
      <c r="B281" s="15"/>
      <c r="C281" s="57">
        <v>4219</v>
      </c>
      <c r="D281" s="71" t="s">
        <v>132</v>
      </c>
      <c r="E281" s="73"/>
      <c r="F281" s="73"/>
      <c r="G281" s="35"/>
    </row>
    <row r="282" spans="1:7" s="7" customFormat="1" ht="18" customHeight="1">
      <c r="A282" s="21"/>
      <c r="B282" s="15"/>
      <c r="C282" s="57">
        <v>4228</v>
      </c>
      <c r="D282" s="71" t="s">
        <v>60</v>
      </c>
      <c r="E282" s="73"/>
      <c r="F282" s="73"/>
      <c r="G282" s="35"/>
    </row>
    <row r="283" spans="1:7" s="7" customFormat="1" ht="18" customHeight="1">
      <c r="A283" s="21"/>
      <c r="B283" s="15"/>
      <c r="C283" s="57">
        <v>4229</v>
      </c>
      <c r="D283" s="71" t="s">
        <v>60</v>
      </c>
      <c r="E283" s="73"/>
      <c r="F283" s="73"/>
      <c r="G283" s="35"/>
    </row>
    <row r="284" spans="1:7" s="7" customFormat="1" ht="18" customHeight="1">
      <c r="A284" s="21"/>
      <c r="B284" s="15"/>
      <c r="C284" s="57">
        <v>4308</v>
      </c>
      <c r="D284" s="71" t="s">
        <v>29</v>
      </c>
      <c r="E284" s="73"/>
      <c r="F284" s="73"/>
      <c r="G284" s="35"/>
    </row>
    <row r="285" spans="1:7" s="7" customFormat="1" ht="18" customHeight="1">
      <c r="A285" s="21"/>
      <c r="B285" s="15"/>
      <c r="C285" s="57">
        <v>4309</v>
      </c>
      <c r="D285" s="71" t="s">
        <v>29</v>
      </c>
      <c r="E285" s="73"/>
      <c r="F285" s="73"/>
      <c r="G285" s="35"/>
    </row>
    <row r="286" spans="1:7" s="7" customFormat="1" ht="18" customHeight="1">
      <c r="A286" s="87">
        <v>854</v>
      </c>
      <c r="B286" s="82"/>
      <c r="C286" s="82"/>
      <c r="D286" s="89" t="s">
        <v>20</v>
      </c>
      <c r="E286" s="84">
        <v>116245</v>
      </c>
      <c r="F286" s="84">
        <v>114058</v>
      </c>
      <c r="G286" s="78">
        <f>F286/E286%</f>
        <v>98.11862875822615</v>
      </c>
    </row>
    <row r="287" spans="1:7" s="7" customFormat="1" ht="18" customHeight="1">
      <c r="A287" s="200"/>
      <c r="B287" s="5">
        <v>85415</v>
      </c>
      <c r="C287" s="5"/>
      <c r="D287" s="6" t="s">
        <v>97</v>
      </c>
      <c r="E287" s="63">
        <v>116245</v>
      </c>
      <c r="F287" s="63">
        <v>114058</v>
      </c>
      <c r="G287" s="35">
        <f>F287/E287*10000%</f>
        <v>98.11862875822615</v>
      </c>
    </row>
    <row r="288" spans="1:7" s="7" customFormat="1" ht="18" customHeight="1">
      <c r="A288" s="200"/>
      <c r="B288" s="5"/>
      <c r="C288" s="5">
        <v>3240</v>
      </c>
      <c r="D288" s="6" t="s">
        <v>86</v>
      </c>
      <c r="E288" s="8">
        <v>116245</v>
      </c>
      <c r="F288" s="9">
        <v>114058</v>
      </c>
      <c r="G288" s="35">
        <f t="shared" si="2"/>
        <v>98.11862875822615</v>
      </c>
    </row>
    <row r="289" spans="1:7" s="7" customFormat="1" ht="18" customHeight="1">
      <c r="A289" s="136">
        <v>900</v>
      </c>
      <c r="B289" s="137"/>
      <c r="C289" s="137"/>
      <c r="D289" s="127" t="s">
        <v>69</v>
      </c>
      <c r="E289" s="189">
        <f>E290+E294+E298+E300+E302+E304+E307</f>
        <v>10514753</v>
      </c>
      <c r="F289" s="84">
        <f>F290+F294+F298+F302+F304+F307</f>
        <v>856996</v>
      </c>
      <c r="G289" s="78">
        <f t="shared" si="2"/>
        <v>8.150414945553166</v>
      </c>
    </row>
    <row r="290" spans="1:7" s="110" customFormat="1" ht="18" customHeight="1">
      <c r="A290" s="153"/>
      <c r="B290" s="117">
        <v>90002</v>
      </c>
      <c r="C290" s="118"/>
      <c r="D290" s="112" t="s">
        <v>115</v>
      </c>
      <c r="E290" s="128">
        <f>SUM(E291:E293)</f>
        <v>92649</v>
      </c>
      <c r="F290" s="108">
        <f>SUM(F291:F293)</f>
        <v>17896</v>
      </c>
      <c r="G290" s="109">
        <f>F290/E290%</f>
        <v>19.315912745955163</v>
      </c>
    </row>
    <row r="291" spans="1:7" s="110" customFormat="1" ht="18" customHeight="1">
      <c r="A291" s="154"/>
      <c r="B291" s="111"/>
      <c r="C291" s="119">
        <v>4210</v>
      </c>
      <c r="D291" s="112" t="s">
        <v>40</v>
      </c>
      <c r="E291" s="129">
        <v>2000</v>
      </c>
      <c r="F291" s="113">
        <v>0</v>
      </c>
      <c r="G291" s="114">
        <f aca="true" t="shared" si="3" ref="G291:G303">F291/E291%</f>
        <v>0</v>
      </c>
    </row>
    <row r="292" spans="1:7" s="110" customFormat="1" ht="18" customHeight="1">
      <c r="A292" s="154"/>
      <c r="B292" s="111"/>
      <c r="C292" s="119">
        <v>4300</v>
      </c>
      <c r="D292" s="112" t="s">
        <v>29</v>
      </c>
      <c r="E292" s="129">
        <v>82600</v>
      </c>
      <c r="F292" s="113">
        <v>17896</v>
      </c>
      <c r="G292" s="114">
        <f>F292/E292%</f>
        <v>21.66585956416465</v>
      </c>
    </row>
    <row r="293" spans="1:7" s="110" customFormat="1" ht="18" customHeight="1">
      <c r="A293" s="154"/>
      <c r="B293" s="111"/>
      <c r="C293" s="119">
        <v>6050</v>
      </c>
      <c r="D293" s="112" t="s">
        <v>23</v>
      </c>
      <c r="E293" s="129">
        <v>8049</v>
      </c>
      <c r="F293" s="113">
        <v>0</v>
      </c>
      <c r="G293" s="114">
        <f>J293/E293%</f>
        <v>0</v>
      </c>
    </row>
    <row r="294" spans="1:7" s="110" customFormat="1" ht="18" customHeight="1">
      <c r="A294" s="154"/>
      <c r="B294" s="111">
        <v>90001</v>
      </c>
      <c r="C294" s="119"/>
      <c r="D294" s="112" t="s">
        <v>124</v>
      </c>
      <c r="E294" s="130">
        <f>SUM(E295:E297)</f>
        <v>8814484</v>
      </c>
      <c r="F294" s="115">
        <f>SUM(F295:F297)</f>
        <v>414720</v>
      </c>
      <c r="G294" s="114">
        <f>F294/E294%</f>
        <v>4.704983297944611</v>
      </c>
    </row>
    <row r="295" spans="1:7" s="110" customFormat="1" ht="18" customHeight="1">
      <c r="A295" s="154"/>
      <c r="B295" s="111"/>
      <c r="C295" s="119">
        <v>4300</v>
      </c>
      <c r="D295" s="112" t="s">
        <v>29</v>
      </c>
      <c r="E295" s="129">
        <v>24400</v>
      </c>
      <c r="F295" s="113">
        <v>24400</v>
      </c>
      <c r="G295" s="114">
        <f>F295/E295%</f>
        <v>100</v>
      </c>
    </row>
    <row r="296" spans="1:7" s="110" customFormat="1" ht="18" customHeight="1">
      <c r="A296" s="154"/>
      <c r="B296" s="111"/>
      <c r="C296" s="119">
        <v>6058</v>
      </c>
      <c r="D296" s="112" t="s">
        <v>23</v>
      </c>
      <c r="E296" s="129">
        <v>4548691</v>
      </c>
      <c r="F296" s="113">
        <v>0</v>
      </c>
      <c r="G296" s="114">
        <f>F296/E296%</f>
        <v>0</v>
      </c>
    </row>
    <row r="297" spans="1:7" s="110" customFormat="1" ht="18" customHeight="1">
      <c r="A297" s="154"/>
      <c r="B297" s="111"/>
      <c r="C297" s="119">
        <v>6050</v>
      </c>
      <c r="D297" s="112" t="s">
        <v>23</v>
      </c>
      <c r="E297" s="129">
        <v>4241393</v>
      </c>
      <c r="F297" s="113">
        <v>390320</v>
      </c>
      <c r="G297" s="114">
        <f>F297/E297%</f>
        <v>9.202636963846548</v>
      </c>
    </row>
    <row r="298" spans="1:7" s="110" customFormat="1" ht="18" customHeight="1">
      <c r="A298" s="154"/>
      <c r="B298" s="111">
        <v>90003</v>
      </c>
      <c r="C298" s="119"/>
      <c r="D298" s="112" t="s">
        <v>116</v>
      </c>
      <c r="E298" s="130">
        <v>40000</v>
      </c>
      <c r="F298" s="115">
        <v>40000</v>
      </c>
      <c r="G298" s="114">
        <f t="shared" si="3"/>
        <v>100</v>
      </c>
    </row>
    <row r="299" spans="1:7" s="110" customFormat="1" ht="18" customHeight="1">
      <c r="A299" s="154"/>
      <c r="B299" s="111"/>
      <c r="C299" s="119">
        <v>2650</v>
      </c>
      <c r="D299" s="112" t="s">
        <v>138</v>
      </c>
      <c r="E299" s="129">
        <v>40000</v>
      </c>
      <c r="F299" s="113">
        <v>40000</v>
      </c>
      <c r="G299" s="114">
        <f t="shared" si="3"/>
        <v>100</v>
      </c>
    </row>
    <row r="300" spans="1:10" s="110" customFormat="1" ht="18" customHeight="1">
      <c r="A300" s="154"/>
      <c r="B300" s="111">
        <v>90004</v>
      </c>
      <c r="C300" s="119"/>
      <c r="D300" s="112" t="s">
        <v>117</v>
      </c>
      <c r="E300" s="130">
        <v>40000</v>
      </c>
      <c r="F300" s="115">
        <v>0</v>
      </c>
      <c r="G300" s="114">
        <f t="shared" si="3"/>
        <v>0</v>
      </c>
      <c r="J300" s="155"/>
    </row>
    <row r="301" spans="1:10" s="110" customFormat="1" ht="18" customHeight="1">
      <c r="A301" s="154"/>
      <c r="B301" s="111"/>
      <c r="C301" s="119">
        <v>2650</v>
      </c>
      <c r="D301" s="112" t="s">
        <v>130</v>
      </c>
      <c r="E301" s="129">
        <v>40000</v>
      </c>
      <c r="F301" s="113">
        <v>0</v>
      </c>
      <c r="G301" s="114">
        <f t="shared" si="3"/>
        <v>0</v>
      </c>
      <c r="J301" s="155"/>
    </row>
    <row r="302" spans="1:7" s="110" customFormat="1" ht="18" customHeight="1">
      <c r="A302" s="154"/>
      <c r="B302" s="111">
        <v>90013</v>
      </c>
      <c r="C302" s="119"/>
      <c r="D302" s="112" t="s">
        <v>118</v>
      </c>
      <c r="E302" s="130">
        <v>70000</v>
      </c>
      <c r="F302" s="115">
        <v>33212</v>
      </c>
      <c r="G302" s="114">
        <f t="shared" si="3"/>
        <v>47.44571428571429</v>
      </c>
    </row>
    <row r="303" spans="1:7" s="110" customFormat="1" ht="18" customHeight="1">
      <c r="A303" s="154"/>
      <c r="B303" s="111"/>
      <c r="C303" s="119">
        <v>4300</v>
      </c>
      <c r="D303" s="112" t="s">
        <v>29</v>
      </c>
      <c r="E303" s="129">
        <v>70000</v>
      </c>
      <c r="F303" s="113">
        <v>33212</v>
      </c>
      <c r="G303" s="114">
        <f t="shared" si="3"/>
        <v>47.44571428571429</v>
      </c>
    </row>
    <row r="304" spans="1:7" s="7" customFormat="1" ht="18" customHeight="1">
      <c r="A304" s="202"/>
      <c r="B304" s="57">
        <v>90015</v>
      </c>
      <c r="C304" s="21"/>
      <c r="D304" s="6" t="s">
        <v>62</v>
      </c>
      <c r="E304" s="64">
        <f>SUM(E305:E306)</f>
        <v>250000</v>
      </c>
      <c r="F304" s="63">
        <f>SUM(F305:F306)</f>
        <v>160533</v>
      </c>
      <c r="G304" s="35">
        <f t="shared" si="2"/>
        <v>64.2132</v>
      </c>
    </row>
    <row r="305" spans="1:7" s="7" customFormat="1" ht="18" customHeight="1">
      <c r="A305" s="202"/>
      <c r="B305" s="57"/>
      <c r="C305" s="21">
        <v>4260</v>
      </c>
      <c r="D305" s="6" t="s">
        <v>31</v>
      </c>
      <c r="E305" s="8">
        <v>180000</v>
      </c>
      <c r="F305" s="9">
        <v>132545</v>
      </c>
      <c r="G305" s="35">
        <f aca="true" t="shared" si="4" ref="G305:G313">F305/E305*10000%</f>
        <v>73.63611111111112</v>
      </c>
    </row>
    <row r="306" spans="1:7" s="7" customFormat="1" ht="18" customHeight="1">
      <c r="A306" s="202"/>
      <c r="B306" s="57"/>
      <c r="C306" s="21">
        <v>4270</v>
      </c>
      <c r="D306" s="6" t="s">
        <v>26</v>
      </c>
      <c r="E306" s="8">
        <v>70000</v>
      </c>
      <c r="F306" s="9">
        <v>27988</v>
      </c>
      <c r="G306" s="35">
        <f t="shared" si="4"/>
        <v>39.98285714285714</v>
      </c>
    </row>
    <row r="307" spans="1:7" s="7" customFormat="1" ht="18" customHeight="1">
      <c r="A307" s="202"/>
      <c r="B307" s="57">
        <v>90095</v>
      </c>
      <c r="C307" s="21"/>
      <c r="D307" s="6" t="s">
        <v>14</v>
      </c>
      <c r="E307" s="63">
        <f>SUM(E308:E312)</f>
        <v>1207620</v>
      </c>
      <c r="F307" s="63">
        <f>SUM(F308:F312)</f>
        <v>190635</v>
      </c>
      <c r="G307" s="35">
        <f>F307/E307%</f>
        <v>15.786008843841605</v>
      </c>
    </row>
    <row r="308" spans="1:7" s="7" customFormat="1" ht="18" customHeight="1">
      <c r="A308" s="202"/>
      <c r="B308" s="57"/>
      <c r="C308" s="21">
        <v>2650</v>
      </c>
      <c r="D308" s="6" t="s">
        <v>130</v>
      </c>
      <c r="E308" s="102">
        <v>55000</v>
      </c>
      <c r="F308" s="103">
        <v>55000</v>
      </c>
      <c r="G308" s="35">
        <f>F308/E308%</f>
        <v>100</v>
      </c>
    </row>
    <row r="309" spans="1:7" s="7" customFormat="1" ht="18" customHeight="1">
      <c r="A309" s="202"/>
      <c r="B309" s="57"/>
      <c r="C309" s="21">
        <v>4300</v>
      </c>
      <c r="D309" s="6" t="s">
        <v>29</v>
      </c>
      <c r="E309" s="8">
        <v>5000</v>
      </c>
      <c r="F309" s="9">
        <v>1603</v>
      </c>
      <c r="G309" s="35">
        <f t="shared" si="4"/>
        <v>32.06</v>
      </c>
    </row>
    <row r="310" spans="1:7" s="7" customFormat="1" ht="18" customHeight="1">
      <c r="A310" s="202"/>
      <c r="B310" s="57"/>
      <c r="C310" s="21">
        <v>6050</v>
      </c>
      <c r="D310" s="6" t="s">
        <v>23</v>
      </c>
      <c r="E310" s="8">
        <v>547620</v>
      </c>
      <c r="F310" s="9">
        <v>34032</v>
      </c>
      <c r="G310" s="35">
        <f t="shared" si="4"/>
        <v>6.214528322559439</v>
      </c>
    </row>
    <row r="311" spans="1:7" s="7" customFormat="1" ht="18" customHeight="1">
      <c r="A311" s="202"/>
      <c r="B311" s="57"/>
      <c r="C311" s="21">
        <v>6058</v>
      </c>
      <c r="D311" s="6" t="s">
        <v>23</v>
      </c>
      <c r="E311" s="8">
        <v>500000</v>
      </c>
      <c r="F311" s="9">
        <v>0</v>
      </c>
      <c r="G311" s="35">
        <f t="shared" si="4"/>
        <v>0</v>
      </c>
    </row>
    <row r="312" spans="1:7" s="7" customFormat="1" ht="18" customHeight="1">
      <c r="A312" s="212"/>
      <c r="B312" s="148"/>
      <c r="C312" s="14">
        <v>6210</v>
      </c>
      <c r="D312" s="6" t="s">
        <v>121</v>
      </c>
      <c r="E312" s="8">
        <v>100000</v>
      </c>
      <c r="F312" s="9">
        <v>100000</v>
      </c>
      <c r="G312" s="35">
        <f t="shared" si="4"/>
        <v>100</v>
      </c>
    </row>
    <row r="313" spans="1:7" s="7" customFormat="1" ht="18" customHeight="1">
      <c r="A313" s="121">
        <v>921</v>
      </c>
      <c r="B313" s="122"/>
      <c r="C313" s="122"/>
      <c r="D313" s="89" t="s">
        <v>63</v>
      </c>
      <c r="E313" s="84">
        <f>E314+E316+E318</f>
        <v>1074000</v>
      </c>
      <c r="F313" s="84">
        <f>F314+F316</f>
        <v>301500</v>
      </c>
      <c r="G313" s="78">
        <f t="shared" si="4"/>
        <v>28.07262569832402</v>
      </c>
    </row>
    <row r="314" spans="1:7" s="7" customFormat="1" ht="18" customHeight="1">
      <c r="A314" s="200"/>
      <c r="B314" s="5">
        <v>92109</v>
      </c>
      <c r="C314" s="5"/>
      <c r="D314" s="6" t="s">
        <v>64</v>
      </c>
      <c r="E314" s="63">
        <f>SUM(E315:E315)</f>
        <v>507000</v>
      </c>
      <c r="F314" s="63">
        <f>SUM(F315:F315)</f>
        <v>255200</v>
      </c>
      <c r="G314" s="35">
        <f>F314/E314%</f>
        <v>50.3353057199211</v>
      </c>
    </row>
    <row r="315" spans="1:7" s="7" customFormat="1" ht="18" customHeight="1">
      <c r="A315" s="200"/>
      <c r="B315" s="5"/>
      <c r="C315" s="5">
        <v>2480</v>
      </c>
      <c r="D315" s="6" t="s">
        <v>65</v>
      </c>
      <c r="E315" s="8">
        <v>507000</v>
      </c>
      <c r="F315" s="9">
        <v>255200</v>
      </c>
      <c r="G315" s="35">
        <f>F315/E315*100</f>
        <v>50.33530571992111</v>
      </c>
    </row>
    <row r="316" spans="1:7" s="7" customFormat="1" ht="18" customHeight="1">
      <c r="A316" s="200"/>
      <c r="B316" s="5">
        <v>92116</v>
      </c>
      <c r="C316" s="5"/>
      <c r="D316" s="6" t="s">
        <v>66</v>
      </c>
      <c r="E316" s="63">
        <v>92000</v>
      </c>
      <c r="F316" s="63">
        <v>46300</v>
      </c>
      <c r="G316" s="35">
        <f>F316/E316*100</f>
        <v>50.32608695652174</v>
      </c>
    </row>
    <row r="317" spans="1:7" s="7" customFormat="1" ht="18" customHeight="1">
      <c r="A317" s="200"/>
      <c r="B317" s="5"/>
      <c r="C317" s="5">
        <v>2480</v>
      </c>
      <c r="D317" s="6" t="s">
        <v>65</v>
      </c>
      <c r="E317" s="8">
        <v>92000</v>
      </c>
      <c r="F317" s="9">
        <v>46300</v>
      </c>
      <c r="G317" s="35">
        <f>F317/E317*100</f>
        <v>50.32608695652174</v>
      </c>
    </row>
    <row r="318" spans="1:7" s="7" customFormat="1" ht="18" customHeight="1">
      <c r="A318" s="15"/>
      <c r="B318" s="57">
        <v>94118</v>
      </c>
      <c r="C318" s="57"/>
      <c r="D318" s="71" t="s">
        <v>151</v>
      </c>
      <c r="E318" s="72">
        <v>475000</v>
      </c>
      <c r="F318" s="65">
        <v>0</v>
      </c>
      <c r="G318" s="35"/>
    </row>
    <row r="319" spans="1:7" s="7" customFormat="1" ht="18" customHeight="1">
      <c r="A319" s="15"/>
      <c r="B319" s="148"/>
      <c r="C319" s="148">
        <v>6050</v>
      </c>
      <c r="D319" s="141" t="s">
        <v>23</v>
      </c>
      <c r="E319" s="144">
        <v>475000</v>
      </c>
      <c r="F319" s="26"/>
      <c r="G319" s="35"/>
    </row>
    <row r="320" spans="1:7" s="7" customFormat="1" ht="18" customHeight="1">
      <c r="A320" s="87">
        <v>926</v>
      </c>
      <c r="B320" s="82"/>
      <c r="C320" s="82"/>
      <c r="D320" s="83" t="s">
        <v>67</v>
      </c>
      <c r="E320" s="84">
        <f>E321+E323+E325</f>
        <v>65000</v>
      </c>
      <c r="F320" s="84">
        <f>F321+F323+F325</f>
        <v>28953</v>
      </c>
      <c r="G320" s="78">
        <f>F320/E320*10000%</f>
        <v>44.543076923076924</v>
      </c>
    </row>
    <row r="321" spans="1:7" s="110" customFormat="1" ht="18.75" customHeight="1">
      <c r="A321" s="120"/>
      <c r="B321" s="131">
        <v>92605</v>
      </c>
      <c r="C321" s="117"/>
      <c r="D321" s="134" t="s">
        <v>119</v>
      </c>
      <c r="E321" s="128">
        <v>35000</v>
      </c>
      <c r="F321" s="108">
        <v>15002</v>
      </c>
      <c r="G321" s="109">
        <f>F321/E321%</f>
        <v>42.862857142857145</v>
      </c>
    </row>
    <row r="322" spans="1:7" s="110" customFormat="1" ht="18" customHeight="1">
      <c r="A322" s="133"/>
      <c r="B322" s="132"/>
      <c r="C322" s="111">
        <v>2820</v>
      </c>
      <c r="D322" s="135" t="s">
        <v>125</v>
      </c>
      <c r="E322" s="129">
        <v>35000</v>
      </c>
      <c r="F322" s="113">
        <v>15002</v>
      </c>
      <c r="G322" s="114">
        <f>F322/E322%</f>
        <v>42.862857142857145</v>
      </c>
    </row>
    <row r="323" spans="1:7" s="110" customFormat="1" ht="18" customHeight="1">
      <c r="A323" s="133"/>
      <c r="B323" s="119">
        <v>92601</v>
      </c>
      <c r="C323" s="132"/>
      <c r="D323" s="135" t="s">
        <v>126</v>
      </c>
      <c r="E323" s="130">
        <v>15000</v>
      </c>
      <c r="F323" s="115">
        <v>7500</v>
      </c>
      <c r="G323" s="159">
        <f>F323/E323%</f>
        <v>50</v>
      </c>
    </row>
    <row r="324" spans="1:7" s="110" customFormat="1" ht="18" customHeight="1">
      <c r="A324" s="133"/>
      <c r="B324" s="119"/>
      <c r="C324" s="132">
        <v>4300</v>
      </c>
      <c r="D324" s="135" t="s">
        <v>29</v>
      </c>
      <c r="E324" s="129">
        <v>15000</v>
      </c>
      <c r="F324" s="113">
        <v>7500</v>
      </c>
      <c r="G324" s="114">
        <f>F324/E324%</f>
        <v>50</v>
      </c>
    </row>
    <row r="325" spans="1:7" s="7" customFormat="1" ht="18" customHeight="1">
      <c r="A325" s="191"/>
      <c r="B325" s="5">
        <v>92695</v>
      </c>
      <c r="C325" s="15"/>
      <c r="D325" s="24" t="s">
        <v>14</v>
      </c>
      <c r="E325" s="65">
        <v>15000</v>
      </c>
      <c r="F325" s="63">
        <v>6451</v>
      </c>
      <c r="G325" s="35">
        <f>F325/E325%</f>
        <v>43.00666666666667</v>
      </c>
    </row>
    <row r="326" spans="1:7" s="7" customFormat="1" ht="18" customHeight="1">
      <c r="A326" s="201"/>
      <c r="B326" s="13"/>
      <c r="C326" s="5">
        <v>4300</v>
      </c>
      <c r="D326" s="6" t="s">
        <v>29</v>
      </c>
      <c r="E326" s="8">
        <v>15000</v>
      </c>
      <c r="F326" s="9">
        <v>6451</v>
      </c>
      <c r="G326" s="35">
        <f>F326/E326*10000%</f>
        <v>43.00666666666667</v>
      </c>
    </row>
    <row r="327" spans="1:9" s="7" customFormat="1" ht="34.5" customHeight="1">
      <c r="A327" s="203" t="s">
        <v>68</v>
      </c>
      <c r="B327" s="204"/>
      <c r="C327" s="204"/>
      <c r="D327" s="205"/>
      <c r="E327" s="180">
        <f>E7+E17+E20+E27+E33+E40+E45+E90+E105+E117+E120+E123+E214+E227+E272+E286+E289+E313+E320</f>
        <v>33840369</v>
      </c>
      <c r="F327" s="180">
        <f>F7+F17+F20+F27+F33+F40+F45+F90+F105+F117+F120+F123+F214+F227+F272+F286+F289+F313+F320</f>
        <v>10468773</v>
      </c>
      <c r="G327" s="181">
        <f>F327/E327%</f>
        <v>30.935753094181685</v>
      </c>
      <c r="I327" s="110"/>
    </row>
    <row r="328" spans="1:7" s="43" customFormat="1" ht="15">
      <c r="A328" s="47"/>
      <c r="B328" s="48"/>
      <c r="C328" s="48"/>
      <c r="D328" s="49" t="s">
        <v>98</v>
      </c>
      <c r="E328" s="54"/>
      <c r="F328" s="48"/>
      <c r="G328" s="55"/>
    </row>
    <row r="329" spans="1:7" s="43" customFormat="1" ht="21.75" customHeight="1">
      <c r="A329" s="50"/>
      <c r="B329" s="51"/>
      <c r="C329" s="51"/>
      <c r="D329" s="90" t="s">
        <v>99</v>
      </c>
      <c r="E329" s="92">
        <v>16775612</v>
      </c>
      <c r="F329" s="93">
        <v>9026240</v>
      </c>
      <c r="G329" s="96">
        <f>F329/E329*10000%</f>
        <v>53.80572702802139</v>
      </c>
    </row>
    <row r="330" spans="1:7" s="43" customFormat="1" ht="19.5" customHeight="1">
      <c r="A330" s="52"/>
      <c r="B330" s="53"/>
      <c r="C330" s="53"/>
      <c r="D330" s="91" t="s">
        <v>100</v>
      </c>
      <c r="E330" s="94">
        <v>17064757</v>
      </c>
      <c r="F330" s="95">
        <v>1442533</v>
      </c>
      <c r="G330" s="97">
        <f>F330/E330*10000%</f>
        <v>8.453287673536753</v>
      </c>
    </row>
    <row r="331" spans="1:7" s="45" customFormat="1" ht="13.5">
      <c r="A331" s="44"/>
      <c r="B331" s="44"/>
      <c r="C331" s="44"/>
      <c r="E331" s="175"/>
      <c r="F331" s="175"/>
      <c r="G331" s="46"/>
    </row>
    <row r="332" spans="5:7" ht="13.5">
      <c r="E332" s="174"/>
      <c r="F332" s="174"/>
      <c r="G332" s="32"/>
    </row>
    <row r="333" ht="13.5">
      <c r="G333" s="32"/>
    </row>
    <row r="334" ht="13.5">
      <c r="G334" s="32"/>
    </row>
    <row r="335" spans="1:7" ht="15">
      <c r="A335" s="29"/>
      <c r="B335" s="38"/>
      <c r="C335" s="74"/>
      <c r="D335" s="75" t="s">
        <v>78</v>
      </c>
      <c r="G335" s="32"/>
    </row>
    <row r="336" spans="1:7" ht="15">
      <c r="A336" s="29"/>
      <c r="B336" s="38"/>
      <c r="C336" s="74"/>
      <c r="D336" s="75" t="s">
        <v>152</v>
      </c>
      <c r="G336" s="32"/>
    </row>
    <row r="337" spans="3:7" ht="13.5">
      <c r="C337" s="76"/>
      <c r="D337" s="69"/>
      <c r="G337" s="32"/>
    </row>
    <row r="338" ht="13.5">
      <c r="G338" s="32"/>
    </row>
    <row r="339" ht="13.5">
      <c r="G339" s="32"/>
    </row>
    <row r="340" ht="13.5">
      <c r="G340" s="32"/>
    </row>
    <row r="341" ht="13.5">
      <c r="G341" s="32"/>
    </row>
    <row r="342" ht="13.5">
      <c r="G342" s="32"/>
    </row>
    <row r="343" ht="13.5">
      <c r="G343" s="32"/>
    </row>
    <row r="344" ht="13.5">
      <c r="G344" s="32"/>
    </row>
  </sheetData>
  <sheetProtection/>
  <mergeCells count="22">
    <mergeCell ref="A327:D327"/>
    <mergeCell ref="A8:A12"/>
    <mergeCell ref="A21:A26"/>
    <mergeCell ref="G105:G106"/>
    <mergeCell ref="A28:A30"/>
    <mergeCell ref="A34:A39"/>
    <mergeCell ref="A41:A42"/>
    <mergeCell ref="A46:A89"/>
    <mergeCell ref="A105:A106"/>
    <mergeCell ref="A304:A312"/>
    <mergeCell ref="A314:A317"/>
    <mergeCell ref="A325:A326"/>
    <mergeCell ref="A107:A113"/>
    <mergeCell ref="A287:A288"/>
    <mergeCell ref="A124:A213"/>
    <mergeCell ref="A215:A224"/>
    <mergeCell ref="A91:A93"/>
    <mergeCell ref="F105:F106"/>
    <mergeCell ref="A238:A271"/>
    <mergeCell ref="B105:B106"/>
    <mergeCell ref="C105:C106"/>
    <mergeCell ref="E105:E106"/>
  </mergeCells>
  <printOptions verticalCentered="1"/>
  <pageMargins left="0.43" right="0.31" top="0.57" bottom="0.59" header="0.4724409448818898" footer="0.63"/>
  <pageSetup horizontalDpi="600" verticalDpi="600" orientation="portrait" paperSize="9" r:id="rId1"/>
  <headerFooter alignWithMargins="0">
    <oddHeader>&amp;RZałącznik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Piecki</dc:creator>
  <cp:keywords/>
  <dc:description/>
  <cp:lastModifiedBy>Tyberiusz</cp:lastModifiedBy>
  <cp:lastPrinted>2010-08-30T07:12:15Z</cp:lastPrinted>
  <dcterms:created xsi:type="dcterms:W3CDTF">2003-03-25T12:36:04Z</dcterms:created>
  <dcterms:modified xsi:type="dcterms:W3CDTF">2010-09-02T11:58:56Z</dcterms:modified>
  <cp:category/>
  <cp:version/>
  <cp:contentType/>
  <cp:contentStatus/>
</cp:coreProperties>
</file>