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.wydat.Ipółrocze" sheetId="1" r:id="rId1"/>
    <sheet name="Wyk.wydat. za ro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<sst xmlns="http://schemas.openxmlformats.org/spreadsheetml/2006/main" count="606" uniqueCount="190">
  <si>
    <t>Dz.</t>
  </si>
  <si>
    <t>Rozdz.</t>
  </si>
  <si>
    <t>Wykonanie</t>
  </si>
  <si>
    <t>%</t>
  </si>
  <si>
    <t>ROLNICTWO I ŁOWIECTWO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</si>
  <si>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</si>
  <si>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</si>
  <si>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</si>
  <si>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</si>
  <si>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</si>
  <si>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</si>
  <si>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NACZ.ORG.WŁADZY PAŃSTW.</t>
  </si>
  <si>
    <t>OŚWIATA I WYCHOWANIE</t>
  </si>
  <si>
    <t>Szkoły podstawowe</t>
  </si>
  <si>
    <t>Pozostała działalność</t>
  </si>
  <si>
    <t>OCHRONA ZDROWIA</t>
  </si>
  <si>
    <t>Przeciwdziałanie alkoholizmowi</t>
  </si>
  <si>
    <t>OPIEKA SPOŁECZNA</t>
  </si>
  <si>
    <t>Składki na ubezpieczenie zdrowotne</t>
  </si>
  <si>
    <t>Dodatki mieszkaniowe</t>
  </si>
  <si>
    <t>Ośrodki pomocy społecznej</t>
  </si>
  <si>
    <t>EDUKACYJNA OPIEKA WYCHOWAWCZA</t>
  </si>
  <si>
    <t xml:space="preserve">                          Nazwa</t>
  </si>
  <si>
    <t>Infrastruktura wodociągowa i sanitarna</t>
  </si>
  <si>
    <t>Wydatki inwestycyjne</t>
  </si>
  <si>
    <t>Izby rolnicze</t>
  </si>
  <si>
    <t>Różne opłaty i składki</t>
  </si>
  <si>
    <t>Zakup usług remontowych</t>
  </si>
  <si>
    <t>TURYSTYKA</t>
  </si>
  <si>
    <t>Wynagrodzenia agencyjno-prowizyjne</t>
  </si>
  <si>
    <t>Zakup pozostałych usług</t>
  </si>
  <si>
    <t>Różne jednostki obsługi gosp. mieszk. i kom.</t>
  </si>
  <si>
    <t>Zakup energii</t>
  </si>
  <si>
    <t>DZIAŁALNOŚĆ USŁUGOWA</t>
  </si>
  <si>
    <t>Plany zagospodarowania przestrzennego</t>
  </si>
  <si>
    <t>Wynagrodzenia osobowe</t>
  </si>
  <si>
    <t>Dodatkowe wynagrodzenie roczne</t>
  </si>
  <si>
    <t>Składki na ubezpieczenia społeczne</t>
  </si>
  <si>
    <t>Składki na Fundusz Pracy</t>
  </si>
  <si>
    <t>Rada gminy</t>
  </si>
  <si>
    <t>Różne wydatki na rzecz osób fizycznych</t>
  </si>
  <si>
    <t>Zakup materiałów i wyposażenia</t>
  </si>
  <si>
    <t>Urząd gminy</t>
  </si>
  <si>
    <t>Wynagrodzenia osobowe pracowników</t>
  </si>
  <si>
    <t>Dodatkowe wynagrodzenia roczne</t>
  </si>
  <si>
    <t>Podróże służbowe krajowe</t>
  </si>
  <si>
    <t>Odpisy na ZFŚS</t>
  </si>
  <si>
    <t>Podatek od towarów i usług</t>
  </si>
  <si>
    <t>Urzędy naczelnych organów władzy państwowej</t>
  </si>
  <si>
    <t xml:space="preserve">BEZPIECZEŃSTWO PUBLICZNE I </t>
  </si>
  <si>
    <t>OCHRONA PRZECIWPOŻAROWA</t>
  </si>
  <si>
    <t>Ochotnicze straże pożarne</t>
  </si>
  <si>
    <t>Dotacja dla Szkoły Niepublicznej</t>
  </si>
  <si>
    <t>Nagrody i wyd. osob. nie zalicz. do wynagrodzeń</t>
  </si>
  <si>
    <t>Zakup pomocy dydaktycznych</t>
  </si>
  <si>
    <t>Odpisy ZFŚS</t>
  </si>
  <si>
    <t>Świadczenia społeczne</t>
  </si>
  <si>
    <t>Gimnazja</t>
  </si>
  <si>
    <t>Nagrody i wyd. osob. nie zalicz. do wynagrodzeń.</t>
  </si>
  <si>
    <t>Dowożenie uczniów</t>
  </si>
  <si>
    <t>Różne rozliczenia i składki</t>
  </si>
  <si>
    <t>Zespoły ekonomiczno-administracyjne szkół</t>
  </si>
  <si>
    <t>Zakup środków żywności</t>
  </si>
  <si>
    <t>Lecznictwo ambulatoryjne</t>
  </si>
  <si>
    <t>Składki na ubezpieczenia zdrowotne</t>
  </si>
  <si>
    <t>Zasiłki i pomoc w naturze oraz skł. ubezp. społecz.</t>
  </si>
  <si>
    <t>Usługi opiekuńcze i specjalist. usługi opiekuńcze</t>
  </si>
  <si>
    <t>Oświetlenie ulic, placów i dróg</t>
  </si>
  <si>
    <t>KULTURA I OCHRONA DZIEDZICTWA NARODOWEGO</t>
  </si>
  <si>
    <t>Domy i ośrodki kultury, świetlice i kluby</t>
  </si>
  <si>
    <t>Dotacja podmiotowa z budżetu dla instytucji kult.</t>
  </si>
  <si>
    <t>Biblioteki</t>
  </si>
  <si>
    <t>Dot. podmiotowa z budżetu dla instytucji kult.</t>
  </si>
  <si>
    <t>KULTURA FIZYCZNA I SPORT</t>
  </si>
  <si>
    <t>WYDATKI  OGÓŁEM</t>
  </si>
  <si>
    <t>GOSPODARKA KOM. I OCHR.ŚROD.</t>
  </si>
  <si>
    <t>010</t>
  </si>
  <si>
    <t>01010</t>
  </si>
  <si>
    <t>01030</t>
  </si>
  <si>
    <t>Wpłaty gmin na rzecz izb rolniczych</t>
  </si>
  <si>
    <t>OBSŁUGA DŁUGU PUBLICZNEGO</t>
  </si>
  <si>
    <t>Obsługa kredytów i pożyczek</t>
  </si>
  <si>
    <t>Zakup żywności</t>
  </si>
  <si>
    <t>Nagrody i wyd. osob.nie zalicz.do wynagrodzeń</t>
  </si>
  <si>
    <t>Dokształcanie i doskonalenie</t>
  </si>
  <si>
    <t>Domy pomocy społecznej</t>
  </si>
  <si>
    <t>Świadczenia rodzinne</t>
  </si>
  <si>
    <t>Świetlice szkolne</t>
  </si>
  <si>
    <t>Sporządziła: Krystyna Witkowska</t>
  </si>
  <si>
    <t xml:space="preserve">§ </t>
  </si>
  <si>
    <t xml:space="preserve">Plan </t>
  </si>
  <si>
    <t>Wydatki z tytułu umów zleceń</t>
  </si>
  <si>
    <t>Usługi internetowe</t>
  </si>
  <si>
    <t>Obrona cywilna</t>
  </si>
  <si>
    <t>RÓŻNE ROZLICZENIA</t>
  </si>
  <si>
    <t>Rezerwa ogólna</t>
  </si>
  <si>
    <t xml:space="preserve">Przedszkola </t>
  </si>
  <si>
    <t>Oddziały przedszkolne w szkołacz podstawowych</t>
  </si>
  <si>
    <t>Stypendia dla uczniów</t>
  </si>
  <si>
    <t>Dotacja celowa dla ZGKiM</t>
  </si>
  <si>
    <t xml:space="preserve">Dotacja dla ZGKiM </t>
  </si>
  <si>
    <t>Wpłaty na PFRON</t>
  </si>
  <si>
    <t>Wybory Prezydenta RP</t>
  </si>
  <si>
    <t>Wybory do Sejmu i Senatu</t>
  </si>
  <si>
    <t>Komendy powiatowe Policji</t>
  </si>
  <si>
    <t>Wpłaty jednostek na rzecz środków specjalnych</t>
  </si>
  <si>
    <t>Dotacja celowa na finans.zad.zlec.do realiz.stowarzysz.</t>
  </si>
  <si>
    <t>Stypendia oraz różne formy pomocy dla uczniów</t>
  </si>
  <si>
    <t>Wydatki na zakupy inwestycyjne j.b.</t>
  </si>
  <si>
    <t>Dotacja przedmiotoiwa z budżetu dla z.budż.</t>
  </si>
  <si>
    <t>Dotacje z budżetu dla jedn.nie zal.do sektora fin.publ.</t>
  </si>
  <si>
    <t>Piecki, dnia 28.02.2006r.</t>
  </si>
  <si>
    <t xml:space="preserve">    WYKONANIE WYDATKÓW BUDŻETOWYCH GMINY</t>
  </si>
  <si>
    <t xml:space="preserve">                 ZA  2006 ROK</t>
  </si>
  <si>
    <t>Wynagrodzenia bezosobowe</t>
  </si>
  <si>
    <t>Odsetki od krajowych kredytów i pożyczek</t>
  </si>
  <si>
    <t>Obsługa papierów wartościowych, kredytów i pożyczek j.s.t.</t>
  </si>
  <si>
    <t>Rezerwy ogólne i celowe</t>
  </si>
  <si>
    <t>Opłaty za usługi internetowe</t>
  </si>
  <si>
    <t>Zakup produktów żywnościowych</t>
  </si>
  <si>
    <t>Pozostała działność</t>
  </si>
  <si>
    <t>Świadczenia rodzinne oraz skł.ubezp.em.i rentowe</t>
  </si>
  <si>
    <t>Usługi opieki specjalist. usługi opiekuńcze</t>
  </si>
  <si>
    <t>Pomoc materialna dla uczniów</t>
  </si>
  <si>
    <t>z tego:</t>
  </si>
  <si>
    <t xml:space="preserve">                                       1. wydatki bieżące</t>
  </si>
  <si>
    <t xml:space="preserve">                                       2. wydatki majątkowe</t>
  </si>
  <si>
    <t>WYKONANIE  WYDATKÓW BUDŻETU GMINY</t>
  </si>
  <si>
    <t>01095</t>
  </si>
  <si>
    <t>Opłaty z tyt.usł.telekom.telefonii komórkowej</t>
  </si>
  <si>
    <t xml:space="preserve">Opłaty z tyt.usł.telekom.telefonii stacjonarnej </t>
  </si>
  <si>
    <t>Zakup usług zdrowotnych</t>
  </si>
  <si>
    <t>Szkolenia pracowników</t>
  </si>
  <si>
    <t>Zakup materiałow papierniczych do sprz.drukarskiego</t>
  </si>
  <si>
    <t>Zakup akcesoriów kompup.w tym progr.i licencji</t>
  </si>
  <si>
    <t>Promocja jednostek samorządu terytorialnego</t>
  </si>
  <si>
    <t xml:space="preserve">Opłaty z tyt.usług telefonii stacjonarnej </t>
  </si>
  <si>
    <t>Dotacje celowe przekazane na zad.realiz.na podst.poroz.</t>
  </si>
  <si>
    <t xml:space="preserve">Zakup mat.paperniczych do sprzetu drukarskiego </t>
  </si>
  <si>
    <t xml:space="preserve">Zakup usług remontowych </t>
  </si>
  <si>
    <t>Przeciwdziałanie narokmanii</t>
  </si>
  <si>
    <t>Gospodarka odpadami</t>
  </si>
  <si>
    <t>Oczyszczanie miast i wsi</t>
  </si>
  <si>
    <t>Utrzymanie zieleni w miastach i gminach</t>
  </si>
  <si>
    <t>Schroniska dla zwierząt</t>
  </si>
  <si>
    <t>Zadania w zakresie kultury fiz.i sportu</t>
  </si>
  <si>
    <t>Cmentarze</t>
  </si>
  <si>
    <t>Dotacje z budż.na fin.kosztów realiz.inw.zakł.budż.</t>
  </si>
  <si>
    <t>Nagrody i wyd.osob.nie zalicz.do wynagrodzeń</t>
  </si>
  <si>
    <t>Zarządzanie kryzysowe</t>
  </si>
  <si>
    <t>Gospodarka ściekowa i ochona wód</t>
  </si>
  <si>
    <t>Dotacja celowa na fin.zad.zlec.stowarz.</t>
  </si>
  <si>
    <t>Obiekty sportowe</t>
  </si>
  <si>
    <t>WYTWARZ. I  ZAOPATR. W ENERG.I WOD.</t>
  </si>
  <si>
    <t>Oddziały przedszkolne w szkołach podstawowych</t>
  </si>
  <si>
    <t>Opłaty z tyt. telefonii komórkowej</t>
  </si>
  <si>
    <t>Dotacje przedmiotwe dla zakł.budżet.</t>
  </si>
  <si>
    <t>POZOST.ZAD.W ZAKR.POLIT.SPOŁECZ.</t>
  </si>
  <si>
    <t>Zakup materiałow i wyposażenia</t>
  </si>
  <si>
    <t>Zakup akcesoriów komput.w tym progr.i licencji</t>
  </si>
  <si>
    <t>Dotacje przek.dla powiatu na zad.bież.na podst.poroz.</t>
  </si>
  <si>
    <t>Dotacja przedmiotowa z budż. dla zakł. budżet.</t>
  </si>
  <si>
    <t>Zakup materiałów papierniczych do sprz.drukarsk.</t>
  </si>
  <si>
    <t>Zakup pozost.usł.</t>
  </si>
  <si>
    <t>Pozostala dzialalność</t>
  </si>
  <si>
    <t>Komendy Powiatowe Policji</t>
  </si>
  <si>
    <t xml:space="preserve"> </t>
  </si>
  <si>
    <t>Wybory prezydenckie</t>
  </si>
  <si>
    <t>Muzea</t>
  </si>
  <si>
    <t>Ośrodki informacji turystycznej</t>
  </si>
  <si>
    <t xml:space="preserve">Dotacje cel.przekaz.do samorz.województwa </t>
  </si>
  <si>
    <t>Zasiłki stałe</t>
  </si>
  <si>
    <t>za  2010 rok</t>
  </si>
  <si>
    <t>Składki na ubezpeczenia społeczne</t>
  </si>
  <si>
    <t>Składki na FP</t>
  </si>
  <si>
    <t>40001</t>
  </si>
  <si>
    <t>Zakup akcesorów komputerowych</t>
  </si>
  <si>
    <t>Dostarczanie ciepła</t>
  </si>
  <si>
    <t>Spis powszechny i inne</t>
  </si>
  <si>
    <t>Wynagrodzenie bezosobowe</t>
  </si>
  <si>
    <t>Wybory do rad gmin, rad powiatów, wójtów</t>
  </si>
  <si>
    <t>Składki  na ubezpeczenia społeczne</t>
  </si>
  <si>
    <t xml:space="preserve">Zakup materiał papierniczych do sprz.drukarsk. </t>
  </si>
  <si>
    <t>Zakup akcesoriów kamput.w tym progr.i licencji</t>
  </si>
  <si>
    <t>Wpłaty jednostek na p.fundusz celowy</t>
  </si>
  <si>
    <t>Opłaty z tyt. usług telefonii stacjonarnej</t>
  </si>
  <si>
    <t>Opłaty z tyt. usług telefonii komórkowej</t>
  </si>
  <si>
    <t xml:space="preserve">Inne formy pomocy dla uczniów </t>
  </si>
  <si>
    <t>Dotacje przek.na realiz.zadań bież.na podst.umów</t>
  </si>
  <si>
    <t>Piecki, dnia 16 marca  2011r.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</si>
</sst>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"/>
    <numFmt numFmtId="174" formatCode="0.000"/>
    <numFmt numFmtId="175" formatCode="#,##0\ _z_ł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\ _z_ł_-;\-* #,##0.0\ _z_ł_-;_-* &quot;-&quot;?\ _z_ł_-;_-@_-"/>
    <numFmt numFmtId="179" formatCode="0.0%"/>
    <numFmt numFmtId="180" formatCode="[$-415]d\ mmmm\ yyyy"/>
  </numFmts>
  <fonts count="59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b/>
      <sz val="11"/>
      <name val="Times New Roman"/>
      <family val="1"/>
    </font>
    <font>
      <b/>
      <sz val="12"/>
      <name val="Arial CE"/>
      <family val="0"/>
    </font>
    <font>
      <b/>
      <sz val="10.75"/>
      <name val="Times New Roman"/>
      <family val="1"/>
    </font>
    <font>
      <sz val="10.75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41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41" fontId="3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41" fontId="9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1" fontId="9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9" fontId="16" fillId="0" borderId="13" xfId="0" applyNumberFormat="1" applyFont="1" applyBorder="1" applyAlignment="1">
      <alignment horizontal="center" vertical="center"/>
    </xf>
    <xf numFmtId="169" fontId="16" fillId="0" borderId="19" xfId="0" applyNumberFormat="1" applyFont="1" applyBorder="1" applyAlignment="1">
      <alignment horizontal="center" vertical="center"/>
    </xf>
    <xf numFmtId="169" fontId="16" fillId="0" borderId="11" xfId="0" applyNumberFormat="1" applyFont="1" applyBorder="1" applyAlignment="1">
      <alignment horizontal="center" vertical="center"/>
    </xf>
    <xf numFmtId="169" fontId="16" fillId="0" borderId="16" xfId="0" applyNumberFormat="1" applyFont="1" applyBorder="1" applyAlignment="1">
      <alignment horizontal="center" vertical="center"/>
    </xf>
    <xf numFmtId="169" fontId="15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41" fontId="8" fillId="0" borderId="1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1" fontId="8" fillId="0" borderId="19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1" fontId="17" fillId="0" borderId="2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69" fontId="8" fillId="0" borderId="2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8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/>
    </xf>
    <xf numFmtId="169" fontId="1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1" fontId="8" fillId="0" borderId="23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1" fontId="13" fillId="0" borderId="10" xfId="0" applyNumberFormat="1" applyFont="1" applyBorder="1" applyAlignment="1">
      <alignment horizontal="center" vertical="center" wrapText="1"/>
    </xf>
    <xf numFmtId="41" fontId="13" fillId="0" borderId="23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169" fontId="8" fillId="0" borderId="19" xfId="0" applyNumberFormat="1" applyFont="1" applyBorder="1" applyAlignment="1">
      <alignment horizontal="center" vertical="center"/>
    </xf>
    <xf numFmtId="41" fontId="13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23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41" fontId="13" fillId="0" borderId="20" xfId="0" applyNumberFormat="1" applyFont="1" applyBorder="1" applyAlignment="1">
      <alignment horizontal="center" vertical="center" wrapText="1"/>
    </xf>
    <xf numFmtId="41" fontId="8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169" fontId="13" fillId="33" borderId="13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justify" vertical="top" wrapText="1"/>
    </xf>
    <xf numFmtId="41" fontId="13" fillId="33" borderId="27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41" fontId="13" fillId="33" borderId="13" xfId="0" applyNumberFormat="1" applyFont="1" applyFill="1" applyBorder="1" applyAlignment="1">
      <alignment horizontal="center" vertical="center" wrapText="1"/>
    </xf>
    <xf numFmtId="169" fontId="8" fillId="33" borderId="13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2" fillId="0" borderId="24" xfId="0" applyFont="1" applyBorder="1" applyAlignment="1">
      <alignment/>
    </xf>
    <xf numFmtId="41" fontId="17" fillId="0" borderId="19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 vertical="center"/>
    </xf>
    <xf numFmtId="41" fontId="17" fillId="0" borderId="16" xfId="0" applyNumberFormat="1" applyFont="1" applyBorder="1" applyAlignment="1">
      <alignment horizontal="right" vertical="center"/>
    </xf>
    <xf numFmtId="41" fontId="17" fillId="0" borderId="24" xfId="0" applyNumberFormat="1" applyFont="1" applyBorder="1" applyAlignment="1">
      <alignment horizontal="right" vertical="center"/>
    </xf>
    <xf numFmtId="169" fontId="22" fillId="0" borderId="19" xfId="0" applyNumberFormat="1" applyFont="1" applyBorder="1" applyAlignment="1">
      <alignment horizontal="center" vertical="center"/>
    </xf>
    <xf numFmtId="169" fontId="22" fillId="0" borderId="16" xfId="0" applyNumberFormat="1" applyFont="1" applyBorder="1" applyAlignment="1">
      <alignment horizontal="center" vertical="center"/>
    </xf>
    <xf numFmtId="41" fontId="13" fillId="33" borderId="29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justify" vertical="top" wrapText="1"/>
    </xf>
    <xf numFmtId="41" fontId="13" fillId="33" borderId="31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/>
    </xf>
    <xf numFmtId="0" fontId="8" fillId="0" borderId="19" xfId="0" applyNumberFormat="1" applyFont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 wrapText="1"/>
    </xf>
    <xf numFmtId="169" fontId="13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41" fontId="8" fillId="0" borderId="0" xfId="0" applyNumberFormat="1" applyFont="1" applyFill="1" applyBorder="1" applyAlignment="1">
      <alignment horizontal="center" vertical="center" wrapText="1"/>
    </xf>
    <xf numFmtId="169" fontId="8" fillId="0" borderId="19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justify" vertical="top" wrapText="1"/>
    </xf>
    <xf numFmtId="41" fontId="13" fillId="33" borderId="16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13" fillId="33" borderId="33" xfId="0" applyFont="1" applyFill="1" applyBorder="1" applyAlignment="1">
      <alignment horizontal="left" vertical="top" wrapText="1"/>
    </xf>
    <xf numFmtId="41" fontId="13" fillId="0" borderId="11" xfId="0" applyNumberFormat="1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41" fontId="13" fillId="0" borderId="19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justify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41" fontId="13" fillId="33" borderId="11" xfId="0" applyNumberFormat="1" applyFont="1" applyFill="1" applyBorder="1" applyAlignment="1">
      <alignment horizontal="center" vertical="center" wrapText="1"/>
    </xf>
    <xf numFmtId="41" fontId="13" fillId="0" borderId="12" xfId="0" applyNumberFormat="1" applyFont="1" applyBorder="1" applyAlignment="1">
      <alignment horizontal="center" vertical="center" wrapText="1"/>
    </xf>
    <xf numFmtId="41" fontId="8" fillId="0" borderId="26" xfId="0" applyNumberFormat="1" applyFont="1" applyBorder="1" applyAlignment="1">
      <alignment horizontal="center" vertical="center" wrapText="1"/>
    </xf>
    <xf numFmtId="169" fontId="13" fillId="33" borderId="11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169" fontId="8" fillId="33" borderId="1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1" fontId="8" fillId="0" borderId="23" xfId="0" applyNumberFormat="1" applyFont="1" applyBorder="1" applyAlignment="1">
      <alignment horizontal="center" vertical="center" wrapText="1"/>
    </xf>
    <xf numFmtId="41" fontId="8" fillId="0" borderId="19" xfId="0" applyNumberFormat="1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169" fontId="13" fillId="0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3" fillId="33" borderId="31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41" fontId="13" fillId="33" borderId="31" xfId="0" applyNumberFormat="1" applyFont="1" applyFill="1" applyBorder="1" applyAlignment="1">
      <alignment horizontal="center" vertical="center" wrapText="1"/>
    </xf>
    <xf numFmtId="169" fontId="13" fillId="33" borderId="13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169" fontId="13" fillId="0" borderId="19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justify" vertical="top" wrapText="1"/>
    </xf>
    <xf numFmtId="41" fontId="0" fillId="0" borderId="0" xfId="0" applyNumberFormat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169" fontId="13" fillId="34" borderId="23" xfId="0" applyNumberFormat="1" applyFont="1" applyFill="1" applyBorder="1" applyAlignment="1">
      <alignment horizontal="center" vertical="center"/>
    </xf>
    <xf numFmtId="41" fontId="13" fillId="34" borderId="23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justify" vertical="top" wrapText="1"/>
    </xf>
    <xf numFmtId="41" fontId="8" fillId="0" borderId="16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169" fontId="0" fillId="0" borderId="19" xfId="0" applyNumberFormat="1" applyFont="1" applyBorder="1" applyAlignment="1">
      <alignment/>
    </xf>
    <xf numFmtId="169" fontId="0" fillId="0" borderId="32" xfId="0" applyNumberFormat="1" applyFont="1" applyBorder="1" applyAlignment="1">
      <alignment horizontal="center"/>
    </xf>
    <xf numFmtId="169" fontId="19" fillId="0" borderId="19" xfId="0" applyNumberFormat="1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/>
    </xf>
    <xf numFmtId="41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center" vertical="center" wrapText="1"/>
    </xf>
    <xf numFmtId="41" fontId="17" fillId="3" borderId="22" xfId="0" applyNumberFormat="1" applyFont="1" applyFill="1" applyBorder="1" applyAlignment="1">
      <alignment horizontal="center" vertical="center" wrapText="1"/>
    </xf>
    <xf numFmtId="169" fontId="17" fillId="3" borderId="13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9" fontId="13" fillId="33" borderId="37" xfId="0" applyNumberFormat="1" applyFont="1" applyFill="1" applyBorder="1" applyAlignment="1">
      <alignment horizontal="center" vertical="center"/>
    </xf>
    <xf numFmtId="169" fontId="13" fillId="33" borderId="38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1" fontId="13" fillId="33" borderId="43" xfId="0" applyNumberFormat="1" applyFont="1" applyFill="1" applyBorder="1" applyAlignment="1">
      <alignment horizontal="center" vertical="center" wrapText="1"/>
    </xf>
    <xf numFmtId="41" fontId="13" fillId="33" borderId="44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41" fontId="13" fillId="33" borderId="45" xfId="0" applyNumberFormat="1" applyFont="1" applyFill="1" applyBorder="1" applyAlignment="1">
      <alignment horizontal="center" vertical="center" wrapText="1"/>
    </xf>
    <xf numFmtId="41" fontId="13" fillId="33" borderId="4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9" fontId="15" fillId="0" borderId="37" xfId="0" applyNumberFormat="1" applyFont="1" applyBorder="1" applyAlignment="1">
      <alignment horizontal="center" vertical="center"/>
    </xf>
    <xf numFmtId="169" fontId="15" fillId="0" borderId="38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1" fontId="3" fillId="0" borderId="47" xfId="0" applyNumberFormat="1" applyFont="1" applyBorder="1" applyAlignment="1">
      <alignment horizontal="center" vertical="center" wrapText="1"/>
    </xf>
    <xf numFmtId="41" fontId="3" fillId="0" borderId="48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3"/>
  <sheetViews>
    <sheetView tabSelected="1" zoomScaleSheetLayoutView="100" zoomScalePageLayoutView="0" workbookViewId="0" topLeftCell="A14">
      <selection activeCell="A29" sqref="A29:A33"/>
    </sheetView>
  </sheetViews>
  <sheetFormatPr defaultColWidth="9.00390625" defaultRowHeight="12.75"/>
  <cols>
    <col min="1" max="1" width="5.00390625" style="4" customWidth="1"/>
    <col min="2" max="2" width="7.00390625" style="4" customWidth="1"/>
    <col min="3" max="3" width="5.625" style="4" customWidth="1"/>
    <col min="4" max="4" width="46.375" style="0" customWidth="1"/>
    <col min="5" max="5" width="13.00390625" style="4" customWidth="1"/>
    <col min="6" max="6" width="12.875" style="4" customWidth="1"/>
    <col min="7" max="7" width="6.375" style="74" customWidth="1"/>
    <col min="9" max="9" width="10.125" style="0" bestFit="1" customWidth="1"/>
  </cols>
  <sheetData>
    <row r="1" spans="6:7" ht="18" customHeight="1">
      <c r="F1" s="73"/>
      <c r="G1" s="77"/>
    </row>
    <row r="2" spans="1:7" s="32" customFormat="1" ht="19.5" customHeight="1">
      <c r="A2" s="31"/>
      <c r="B2" s="56"/>
      <c r="C2" s="56"/>
      <c r="D2" s="101" t="s">
        <v>127</v>
      </c>
      <c r="E2" s="17"/>
      <c r="G2" s="78"/>
    </row>
    <row r="3" spans="1:7" s="32" customFormat="1" ht="19.5" customHeight="1">
      <c r="A3" s="5"/>
      <c r="B3" s="56"/>
      <c r="C3" s="56"/>
      <c r="D3" s="1" t="s">
        <v>172</v>
      </c>
      <c r="E3" s="17"/>
      <c r="G3" s="77"/>
    </row>
    <row r="4" spans="1:7" s="32" customFormat="1" ht="15.75" customHeight="1">
      <c r="A4" s="5"/>
      <c r="B4" s="56"/>
      <c r="C4" s="56"/>
      <c r="D4" s="1"/>
      <c r="E4" s="17"/>
      <c r="G4" s="77"/>
    </row>
    <row r="5" spans="1:7" ht="14.25" customHeight="1">
      <c r="A5" s="5"/>
      <c r="B5" s="57"/>
      <c r="C5" s="57"/>
      <c r="D5" s="1"/>
      <c r="E5" s="17"/>
      <c r="F5"/>
      <c r="G5" s="79"/>
    </row>
    <row r="6" spans="1:7" ht="41.25" customHeight="1">
      <c r="A6" s="221" t="s">
        <v>0</v>
      </c>
      <c r="B6" s="221" t="s">
        <v>1</v>
      </c>
      <c r="C6" s="221" t="s">
        <v>89</v>
      </c>
      <c r="D6" s="222" t="s">
        <v>22</v>
      </c>
      <c r="E6" s="221" t="s">
        <v>90</v>
      </c>
      <c r="F6" s="223" t="s">
        <v>2</v>
      </c>
      <c r="G6" s="224" t="s">
        <v>3</v>
      </c>
    </row>
    <row r="7" spans="1:7" s="22" customFormat="1" ht="24.75" customHeight="1">
      <c r="A7" s="149" t="s">
        <v>76</v>
      </c>
      <c r="B7" s="122"/>
      <c r="C7" s="122"/>
      <c r="D7" s="144" t="s">
        <v>4</v>
      </c>
      <c r="E7" s="145">
        <f>E8+E10+E12</f>
        <v>447115</v>
      </c>
      <c r="F7" s="145">
        <f>F8+F10+F12</f>
        <v>446929</v>
      </c>
      <c r="G7" s="123">
        <f>F7/E7*10000%</f>
        <v>99.95839996421503</v>
      </c>
    </row>
    <row r="8" spans="1:7" s="22" customFormat="1" ht="18" customHeight="1">
      <c r="A8" s="246"/>
      <c r="B8" s="107" t="s">
        <v>77</v>
      </c>
      <c r="C8" s="50"/>
      <c r="D8" s="43" t="s">
        <v>23</v>
      </c>
      <c r="E8" s="117">
        <f>SUM(E9:E9)</f>
        <v>81500</v>
      </c>
      <c r="F8" s="113">
        <f>SUM(F9:F9)</f>
        <v>81434</v>
      </c>
      <c r="G8" s="81">
        <f aca="true" t="shared" si="0" ref="G8:G98">F8/E8*10000%</f>
        <v>99.91901840490797</v>
      </c>
    </row>
    <row r="9" spans="1:7" s="22" customFormat="1" ht="18" customHeight="1">
      <c r="A9" s="246"/>
      <c r="B9" s="107"/>
      <c r="C9" s="106">
        <v>6050</v>
      </c>
      <c r="D9" s="66" t="s">
        <v>24</v>
      </c>
      <c r="E9" s="104">
        <v>81500</v>
      </c>
      <c r="F9" s="70">
        <v>81434</v>
      </c>
      <c r="G9" s="80">
        <f t="shared" si="0"/>
        <v>99.91901840490797</v>
      </c>
    </row>
    <row r="10" spans="1:7" s="22" customFormat="1" ht="18" customHeight="1">
      <c r="A10" s="246"/>
      <c r="B10" s="107" t="s">
        <v>78</v>
      </c>
      <c r="C10" s="106"/>
      <c r="D10" s="66" t="s">
        <v>25</v>
      </c>
      <c r="E10" s="109">
        <v>7000</v>
      </c>
      <c r="F10" s="110">
        <v>6880</v>
      </c>
      <c r="G10" s="80">
        <f t="shared" si="0"/>
        <v>98.28571428571429</v>
      </c>
    </row>
    <row r="11" spans="1:7" s="22" customFormat="1" ht="18" customHeight="1">
      <c r="A11" s="246"/>
      <c r="B11" s="107"/>
      <c r="C11" s="106">
        <v>2850</v>
      </c>
      <c r="D11" s="66" t="s">
        <v>79</v>
      </c>
      <c r="E11" s="104">
        <v>7000</v>
      </c>
      <c r="F11" s="70">
        <v>6880</v>
      </c>
      <c r="G11" s="80">
        <f t="shared" si="0"/>
        <v>98.28571428571429</v>
      </c>
    </row>
    <row r="12" spans="1:8" s="22" customFormat="1" ht="18" customHeight="1">
      <c r="A12" s="102"/>
      <c r="B12" s="107" t="s">
        <v>128</v>
      </c>
      <c r="C12" s="106"/>
      <c r="D12" s="66" t="s">
        <v>14</v>
      </c>
      <c r="E12" s="109">
        <f>SUM(E13:E18)</f>
        <v>358615</v>
      </c>
      <c r="F12" s="110">
        <f>SUM(F13:F18)</f>
        <v>358615</v>
      </c>
      <c r="G12" s="80">
        <v>100</v>
      </c>
      <c r="H12" s="103"/>
    </row>
    <row r="13" spans="1:8" s="22" customFormat="1" ht="18" customHeight="1">
      <c r="A13" s="102"/>
      <c r="B13" s="107"/>
      <c r="C13" s="106">
        <v>4110</v>
      </c>
      <c r="D13" s="66" t="s">
        <v>173</v>
      </c>
      <c r="E13" s="199">
        <v>608</v>
      </c>
      <c r="F13" s="200">
        <v>608</v>
      </c>
      <c r="G13" s="80">
        <f>F13/E13%</f>
        <v>100</v>
      </c>
      <c r="H13" s="103"/>
    </row>
    <row r="14" spans="1:8" s="22" customFormat="1" ht="18" customHeight="1">
      <c r="A14" s="102"/>
      <c r="B14" s="107"/>
      <c r="C14" s="106">
        <v>4120</v>
      </c>
      <c r="D14" s="66" t="s">
        <v>174</v>
      </c>
      <c r="E14" s="199">
        <v>25</v>
      </c>
      <c r="F14" s="200">
        <v>25</v>
      </c>
      <c r="G14" s="80">
        <f>F14/E14%</f>
        <v>100</v>
      </c>
      <c r="H14" s="103"/>
    </row>
    <row r="15" spans="1:8" s="22" customFormat="1" ht="18" customHeight="1">
      <c r="A15" s="102"/>
      <c r="B15" s="107"/>
      <c r="C15" s="106">
        <v>4170</v>
      </c>
      <c r="D15" s="66" t="s">
        <v>114</v>
      </c>
      <c r="E15" s="199">
        <v>4000</v>
      </c>
      <c r="F15" s="200">
        <v>4000</v>
      </c>
      <c r="G15" s="112">
        <v>100</v>
      </c>
      <c r="H15" s="103"/>
    </row>
    <row r="16" spans="1:8" s="22" customFormat="1" ht="18" customHeight="1">
      <c r="A16" s="102"/>
      <c r="B16" s="107"/>
      <c r="C16" s="106">
        <v>4300</v>
      </c>
      <c r="D16" s="66" t="s">
        <v>30</v>
      </c>
      <c r="E16" s="104">
        <v>1910</v>
      </c>
      <c r="F16" s="70">
        <v>1910</v>
      </c>
      <c r="G16" s="80">
        <v>100</v>
      </c>
      <c r="H16" s="103"/>
    </row>
    <row r="17" spans="1:8" s="22" customFormat="1" ht="18" customHeight="1">
      <c r="A17" s="102"/>
      <c r="B17" s="107"/>
      <c r="C17" s="106">
        <v>4430</v>
      </c>
      <c r="D17" s="66" t="s">
        <v>26</v>
      </c>
      <c r="E17" s="104">
        <v>351583</v>
      </c>
      <c r="F17" s="70">
        <v>351583</v>
      </c>
      <c r="G17" s="80">
        <v>100</v>
      </c>
      <c r="H17" s="103"/>
    </row>
    <row r="18" spans="1:8" s="22" customFormat="1" ht="18" customHeight="1">
      <c r="A18" s="102"/>
      <c r="B18" s="107"/>
      <c r="C18" s="42">
        <v>4750</v>
      </c>
      <c r="D18" s="66" t="s">
        <v>176</v>
      </c>
      <c r="E18" s="24">
        <v>489</v>
      </c>
      <c r="F18" s="118">
        <v>489</v>
      </c>
      <c r="G18" s="80">
        <f>F18/E18%</f>
        <v>100</v>
      </c>
      <c r="H18" s="103"/>
    </row>
    <row r="19" spans="1:8" s="22" customFormat="1" ht="18" customHeight="1">
      <c r="A19" s="204">
        <v>400</v>
      </c>
      <c r="B19" s="205"/>
      <c r="C19" s="206"/>
      <c r="D19" s="207" t="s">
        <v>153</v>
      </c>
      <c r="E19" s="208">
        <v>170000</v>
      </c>
      <c r="F19" s="208">
        <v>170000</v>
      </c>
      <c r="G19" s="209">
        <f>F19:F20/E19%</f>
        <v>100</v>
      </c>
      <c r="H19" s="203"/>
    </row>
    <row r="20" spans="1:8" s="22" customFormat="1" ht="18" customHeight="1">
      <c r="A20" s="102"/>
      <c r="B20" s="107" t="s">
        <v>175</v>
      </c>
      <c r="C20" s="106"/>
      <c r="D20" s="115" t="s">
        <v>177</v>
      </c>
      <c r="E20" s="109">
        <v>170000</v>
      </c>
      <c r="F20" s="117">
        <v>170000</v>
      </c>
      <c r="G20" s="80">
        <f>F20/E20%</f>
        <v>100</v>
      </c>
      <c r="H20" s="103"/>
    </row>
    <row r="21" spans="1:8" s="22" customFormat="1" ht="18" customHeight="1">
      <c r="A21" s="102"/>
      <c r="B21" s="107"/>
      <c r="C21" s="106">
        <v>2650</v>
      </c>
      <c r="D21" s="115" t="s">
        <v>161</v>
      </c>
      <c r="E21" s="104">
        <v>170000</v>
      </c>
      <c r="F21" s="118">
        <v>170000</v>
      </c>
      <c r="G21" s="80">
        <f>F21/E21%</f>
        <v>100</v>
      </c>
      <c r="H21" s="103"/>
    </row>
    <row r="22" spans="1:10" s="22" customFormat="1" ht="18" customHeight="1" thickBot="1">
      <c r="A22" s="150">
        <v>600</v>
      </c>
      <c r="B22" s="124"/>
      <c r="C22" s="124"/>
      <c r="D22" s="125" t="s">
        <v>5</v>
      </c>
      <c r="E22" s="126">
        <v>693211</v>
      </c>
      <c r="F22" s="143">
        <v>647931</v>
      </c>
      <c r="G22" s="123">
        <f t="shared" si="0"/>
        <v>93.46807826188564</v>
      </c>
      <c r="J22" s="103"/>
    </row>
    <row r="23" spans="1:7" s="22" customFormat="1" ht="18" customHeight="1">
      <c r="A23" s="247"/>
      <c r="B23" s="19">
        <v>60016</v>
      </c>
      <c r="C23" s="19"/>
      <c r="D23" s="20" t="s">
        <v>6</v>
      </c>
      <c r="E23" s="108">
        <f>SUM(E24:E27)</f>
        <v>693211</v>
      </c>
      <c r="F23" s="111">
        <f>SUM(F24:F27)</f>
        <v>647931</v>
      </c>
      <c r="G23" s="80">
        <f t="shared" si="0"/>
        <v>93.46807826188564</v>
      </c>
    </row>
    <row r="24" spans="1:7" s="22" customFormat="1" ht="18" customHeight="1">
      <c r="A24" s="248"/>
      <c r="B24" s="19"/>
      <c r="C24" s="19">
        <v>2310</v>
      </c>
      <c r="D24" s="20" t="s">
        <v>160</v>
      </c>
      <c r="E24" s="147">
        <v>5000</v>
      </c>
      <c r="F24" s="148">
        <v>5000</v>
      </c>
      <c r="G24" s="80">
        <f>F24/E24%</f>
        <v>100</v>
      </c>
    </row>
    <row r="25" spans="1:7" s="22" customFormat="1" ht="18" customHeight="1">
      <c r="A25" s="248"/>
      <c r="B25" s="39"/>
      <c r="C25" s="19">
        <v>4270</v>
      </c>
      <c r="D25" s="20" t="s">
        <v>27</v>
      </c>
      <c r="E25" s="23">
        <v>129761</v>
      </c>
      <c r="F25" s="24">
        <v>129563</v>
      </c>
      <c r="G25" s="80">
        <f t="shared" si="0"/>
        <v>99.84741178011883</v>
      </c>
    </row>
    <row r="26" spans="1:7" s="22" customFormat="1" ht="18" customHeight="1">
      <c r="A26" s="248"/>
      <c r="B26" s="39"/>
      <c r="C26" s="19">
        <v>4300</v>
      </c>
      <c r="D26" s="20" t="s">
        <v>30</v>
      </c>
      <c r="E26" s="23">
        <v>100000</v>
      </c>
      <c r="F26" s="24">
        <v>91883</v>
      </c>
      <c r="G26" s="80">
        <f>F26/E26%</f>
        <v>91.883</v>
      </c>
    </row>
    <row r="27" spans="1:7" s="22" customFormat="1" ht="18" customHeight="1">
      <c r="A27" s="249"/>
      <c r="B27" s="39"/>
      <c r="C27" s="19">
        <v>6050</v>
      </c>
      <c r="D27" s="20" t="s">
        <v>24</v>
      </c>
      <c r="E27" s="23">
        <v>458450</v>
      </c>
      <c r="F27" s="24">
        <v>421485</v>
      </c>
      <c r="G27" s="80">
        <f>F27/E27*10000%</f>
        <v>91.93696150070892</v>
      </c>
    </row>
    <row r="28" spans="1:7" s="22" customFormat="1" ht="18" customHeight="1">
      <c r="A28" s="132">
        <v>630</v>
      </c>
      <c r="B28" s="127"/>
      <c r="C28" s="127"/>
      <c r="D28" s="128" t="s">
        <v>28</v>
      </c>
      <c r="E28" s="129">
        <f>E29+E32</f>
        <v>11425</v>
      </c>
      <c r="F28" s="129">
        <f>F29+F32</f>
        <v>10157</v>
      </c>
      <c r="G28" s="123">
        <f t="shared" si="0"/>
        <v>88.9015317286652</v>
      </c>
    </row>
    <row r="29" spans="1:7" s="22" customFormat="1" ht="18" customHeight="1">
      <c r="A29" s="259"/>
      <c r="B29" s="19">
        <v>63095</v>
      </c>
      <c r="C29" s="19"/>
      <c r="D29" s="20" t="s">
        <v>14</v>
      </c>
      <c r="E29" s="108">
        <f>SUM(E30:E31)</f>
        <v>11125</v>
      </c>
      <c r="F29" s="111">
        <f>SUM(F30:F31)</f>
        <v>10157</v>
      </c>
      <c r="G29" s="80">
        <f t="shared" si="0"/>
        <v>91.29887640449438</v>
      </c>
    </row>
    <row r="30" spans="1:7" s="22" customFormat="1" ht="18" customHeight="1">
      <c r="A30" s="248"/>
      <c r="B30" s="19"/>
      <c r="C30" s="19">
        <v>4300</v>
      </c>
      <c r="D30" s="20" t="s">
        <v>30</v>
      </c>
      <c r="E30" s="147">
        <v>8125</v>
      </c>
      <c r="F30" s="148">
        <v>8123</v>
      </c>
      <c r="G30" s="80">
        <f>F30/E30%</f>
        <v>99.97538461538461</v>
      </c>
    </row>
    <row r="31" spans="1:7" s="22" customFormat="1" ht="18" customHeight="1">
      <c r="A31" s="248"/>
      <c r="B31" s="39"/>
      <c r="C31" s="19">
        <v>4100</v>
      </c>
      <c r="D31" s="20" t="s">
        <v>29</v>
      </c>
      <c r="E31" s="23">
        <v>3000</v>
      </c>
      <c r="F31" s="24">
        <v>2034</v>
      </c>
      <c r="G31" s="80">
        <f t="shared" si="0"/>
        <v>67.80000000000001</v>
      </c>
    </row>
    <row r="32" spans="1:7" s="22" customFormat="1" ht="18" customHeight="1">
      <c r="A32" s="102"/>
      <c r="B32" s="219">
        <v>63001</v>
      </c>
      <c r="C32" s="42"/>
      <c r="D32" s="116" t="s">
        <v>169</v>
      </c>
      <c r="E32" s="117">
        <v>300</v>
      </c>
      <c r="F32" s="110">
        <v>0</v>
      </c>
      <c r="G32" s="80">
        <v>0</v>
      </c>
    </row>
    <row r="33" spans="1:7" s="22" customFormat="1" ht="18" customHeight="1">
      <c r="A33" s="191"/>
      <c r="B33" s="190"/>
      <c r="C33" s="42">
        <v>2339</v>
      </c>
      <c r="D33" s="185" t="s">
        <v>170</v>
      </c>
      <c r="E33" s="188">
        <v>300</v>
      </c>
      <c r="F33" s="68">
        <v>0</v>
      </c>
      <c r="G33" s="80">
        <v>0</v>
      </c>
    </row>
    <row r="34" spans="1:7" s="22" customFormat="1" ht="18" customHeight="1">
      <c r="A34" s="132">
        <v>700</v>
      </c>
      <c r="B34" s="127"/>
      <c r="C34" s="127"/>
      <c r="D34" s="128" t="s">
        <v>7</v>
      </c>
      <c r="E34" s="129">
        <f>E39+E35</f>
        <v>89000</v>
      </c>
      <c r="F34" s="129">
        <f>F39+F35</f>
        <v>74917</v>
      </c>
      <c r="G34" s="123">
        <f t="shared" si="0"/>
        <v>84.17640449438201</v>
      </c>
    </row>
    <row r="35" spans="1:7" s="22" customFormat="1" ht="16.5" customHeight="1">
      <c r="A35" s="252"/>
      <c r="B35" s="19">
        <v>70004</v>
      </c>
      <c r="C35" s="19"/>
      <c r="D35" s="20" t="s">
        <v>31</v>
      </c>
      <c r="E35" s="108">
        <f>SUM(E36:E38)</f>
        <v>36000</v>
      </c>
      <c r="F35" s="111">
        <f>SUM(F36:F38)</f>
        <v>27594</v>
      </c>
      <c r="G35" s="80">
        <f t="shared" si="0"/>
        <v>76.64999999999999</v>
      </c>
    </row>
    <row r="36" spans="1:7" s="22" customFormat="1" ht="18" customHeight="1">
      <c r="A36" s="252"/>
      <c r="B36" s="19"/>
      <c r="C36" s="19">
        <v>4260</v>
      </c>
      <c r="D36" s="20" t="s">
        <v>32</v>
      </c>
      <c r="E36" s="23">
        <v>4000</v>
      </c>
      <c r="F36" s="24">
        <v>2574</v>
      </c>
      <c r="G36" s="80">
        <f t="shared" si="0"/>
        <v>64.35</v>
      </c>
    </row>
    <row r="37" spans="1:7" s="22" customFormat="1" ht="18" customHeight="1">
      <c r="A37" s="252"/>
      <c r="B37" s="19"/>
      <c r="C37" s="19">
        <v>4270</v>
      </c>
      <c r="D37" s="20" t="s">
        <v>27</v>
      </c>
      <c r="E37" s="23">
        <v>23500</v>
      </c>
      <c r="F37" s="24">
        <v>16611</v>
      </c>
      <c r="G37" s="80">
        <f t="shared" si="0"/>
        <v>70.68510638297873</v>
      </c>
    </row>
    <row r="38" spans="1:7" s="22" customFormat="1" ht="18" customHeight="1">
      <c r="A38" s="252"/>
      <c r="B38" s="19"/>
      <c r="C38" s="19">
        <v>4300</v>
      </c>
      <c r="D38" s="20" t="s">
        <v>30</v>
      </c>
      <c r="E38" s="23">
        <v>8500</v>
      </c>
      <c r="F38" s="24">
        <v>8409</v>
      </c>
      <c r="G38" s="80">
        <f t="shared" si="0"/>
        <v>98.92941176470588</v>
      </c>
    </row>
    <row r="39" spans="1:7" s="22" customFormat="1" ht="18" customHeight="1">
      <c r="A39" s="252"/>
      <c r="B39" s="19">
        <v>70005</v>
      </c>
      <c r="C39" s="19"/>
      <c r="D39" s="20" t="s">
        <v>8</v>
      </c>
      <c r="E39" s="108">
        <f>SUM(E40:E40)</f>
        <v>53000</v>
      </c>
      <c r="F39" s="111">
        <f>SUM(F40:F40)</f>
        <v>47323</v>
      </c>
      <c r="G39" s="80">
        <f t="shared" si="0"/>
        <v>89.28867924528302</v>
      </c>
    </row>
    <row r="40" spans="1:7" s="22" customFormat="1" ht="18" customHeight="1">
      <c r="A40" s="252"/>
      <c r="B40" s="19"/>
      <c r="C40" s="19">
        <v>4300</v>
      </c>
      <c r="D40" s="20" t="s">
        <v>30</v>
      </c>
      <c r="E40" s="23">
        <v>53000</v>
      </c>
      <c r="F40" s="24">
        <v>47323</v>
      </c>
      <c r="G40" s="80">
        <f>F40/E40*10000%</f>
        <v>89.28867924528302</v>
      </c>
    </row>
    <row r="41" spans="1:7" s="22" customFormat="1" ht="18" customHeight="1">
      <c r="A41" s="182">
        <v>710</v>
      </c>
      <c r="B41" s="181"/>
      <c r="C41" s="181"/>
      <c r="D41" s="183" t="s">
        <v>33</v>
      </c>
      <c r="E41" s="186">
        <f>E44+E42</f>
        <v>94000</v>
      </c>
      <c r="F41" s="186">
        <f>F44+F42</f>
        <v>71823</v>
      </c>
      <c r="G41" s="189">
        <f t="shared" si="0"/>
        <v>76.40744680851064</v>
      </c>
    </row>
    <row r="42" spans="1:7" s="22" customFormat="1" ht="18" customHeight="1">
      <c r="A42" s="253"/>
      <c r="B42" s="50">
        <v>71004</v>
      </c>
      <c r="C42" s="50"/>
      <c r="D42" s="184" t="s">
        <v>34</v>
      </c>
      <c r="E42" s="187">
        <v>65000</v>
      </c>
      <c r="F42" s="187">
        <v>42833</v>
      </c>
      <c r="G42" s="81">
        <f t="shared" si="0"/>
        <v>65.89692307692307</v>
      </c>
    </row>
    <row r="43" spans="1:15" s="22" customFormat="1" ht="18" customHeight="1">
      <c r="A43" s="254"/>
      <c r="B43" s="53"/>
      <c r="C43" s="53">
        <v>4300</v>
      </c>
      <c r="D43" s="116" t="s">
        <v>30</v>
      </c>
      <c r="E43" s="118">
        <v>65000</v>
      </c>
      <c r="F43" s="118">
        <v>42833</v>
      </c>
      <c r="G43" s="80">
        <f t="shared" si="0"/>
        <v>65.89692307692307</v>
      </c>
      <c r="H43" s="103"/>
      <c r="I43" s="103"/>
      <c r="J43" s="103"/>
      <c r="K43" s="103"/>
      <c r="L43" s="103"/>
      <c r="M43" s="103"/>
      <c r="N43" s="103"/>
      <c r="O43" s="103"/>
    </row>
    <row r="44" spans="1:15" s="170" customFormat="1" ht="18" customHeight="1">
      <c r="A44" s="53"/>
      <c r="B44" s="53">
        <v>71035</v>
      </c>
      <c r="C44" s="53"/>
      <c r="D44" s="116" t="s">
        <v>146</v>
      </c>
      <c r="E44" s="117">
        <f>SUM(E45:E46)</f>
        <v>29000</v>
      </c>
      <c r="F44" s="117">
        <f>SUM(F45:F46)</f>
        <v>28990</v>
      </c>
      <c r="G44" s="80">
        <f>F44/E44%</f>
        <v>99.96551724137932</v>
      </c>
      <c r="H44" s="103"/>
      <c r="I44" s="103"/>
      <c r="J44" s="103"/>
      <c r="K44" s="103"/>
      <c r="L44" s="103"/>
      <c r="M44" s="103"/>
      <c r="N44" s="103"/>
      <c r="O44" s="103"/>
    </row>
    <row r="45" spans="1:7" s="103" customFormat="1" ht="18" customHeight="1">
      <c r="A45" s="53"/>
      <c r="B45" s="53"/>
      <c r="C45" s="53">
        <v>2650</v>
      </c>
      <c r="D45" s="116" t="s">
        <v>161</v>
      </c>
      <c r="E45" s="213">
        <v>19000</v>
      </c>
      <c r="F45" s="213">
        <v>19000</v>
      </c>
      <c r="G45" s="80">
        <f>F45/E45%</f>
        <v>100</v>
      </c>
    </row>
    <row r="46" spans="1:7" s="103" customFormat="1" ht="18" customHeight="1">
      <c r="A46" s="53"/>
      <c r="B46" s="53"/>
      <c r="C46" s="53">
        <v>4300</v>
      </c>
      <c r="D46" s="116" t="s">
        <v>30</v>
      </c>
      <c r="E46" s="213">
        <v>10000</v>
      </c>
      <c r="F46" s="213">
        <v>9990</v>
      </c>
      <c r="G46" s="80">
        <f>F46/E46%</f>
        <v>99.9</v>
      </c>
    </row>
    <row r="47" spans="1:7" s="22" customFormat="1" ht="18" customHeight="1">
      <c r="A47" s="132">
        <v>750</v>
      </c>
      <c r="B47" s="127"/>
      <c r="C47" s="127"/>
      <c r="D47" s="128" t="s">
        <v>9</v>
      </c>
      <c r="E47" s="129">
        <f>E48+E55+E60+E84+E91+E94</f>
        <v>2183198</v>
      </c>
      <c r="F47" s="129">
        <f>F48+F55+F60+F84+F91+F94</f>
        <v>2103619</v>
      </c>
      <c r="G47" s="123">
        <f t="shared" si="0"/>
        <v>96.35493436692411</v>
      </c>
    </row>
    <row r="48" spans="1:7" s="22" customFormat="1" ht="18" customHeight="1">
      <c r="A48" s="255"/>
      <c r="B48" s="50">
        <v>75011</v>
      </c>
      <c r="C48" s="19"/>
      <c r="D48" s="20" t="s">
        <v>10</v>
      </c>
      <c r="E48" s="108">
        <f>SUM(E49:E54)</f>
        <v>71000</v>
      </c>
      <c r="F48" s="108">
        <f>SUM(F49:F54)</f>
        <v>71000</v>
      </c>
      <c r="G48" s="80">
        <f t="shared" si="0"/>
        <v>100</v>
      </c>
    </row>
    <row r="49" spans="1:7" s="22" customFormat="1" ht="18" customHeight="1">
      <c r="A49" s="255"/>
      <c r="B49" s="53"/>
      <c r="C49" s="19">
        <v>4010</v>
      </c>
      <c r="D49" s="20" t="s">
        <v>35</v>
      </c>
      <c r="E49" s="23">
        <v>55000</v>
      </c>
      <c r="F49" s="24">
        <v>55000</v>
      </c>
      <c r="G49" s="80">
        <f t="shared" si="0"/>
        <v>100</v>
      </c>
    </row>
    <row r="50" spans="1:7" s="22" customFormat="1" ht="18" customHeight="1">
      <c r="A50" s="255"/>
      <c r="B50" s="53"/>
      <c r="C50" s="19">
        <v>4040</v>
      </c>
      <c r="D50" s="20" t="s">
        <v>36</v>
      </c>
      <c r="E50" s="23">
        <v>1400</v>
      </c>
      <c r="F50" s="24">
        <v>1400</v>
      </c>
      <c r="G50" s="80">
        <f t="shared" si="0"/>
        <v>100</v>
      </c>
    </row>
    <row r="51" spans="1:7" s="22" customFormat="1" ht="18" customHeight="1">
      <c r="A51" s="255"/>
      <c r="B51" s="53"/>
      <c r="C51" s="19">
        <v>4110</v>
      </c>
      <c r="D51" s="20" t="s">
        <v>37</v>
      </c>
      <c r="E51" s="23">
        <v>11000</v>
      </c>
      <c r="F51" s="24">
        <v>11000</v>
      </c>
      <c r="G51" s="80">
        <f t="shared" si="0"/>
        <v>100</v>
      </c>
    </row>
    <row r="52" spans="1:7" s="22" customFormat="1" ht="18" customHeight="1">
      <c r="A52" s="255"/>
      <c r="B52" s="53"/>
      <c r="C52" s="19">
        <v>4120</v>
      </c>
      <c r="D52" s="20" t="s">
        <v>38</v>
      </c>
      <c r="E52" s="23">
        <v>1500</v>
      </c>
      <c r="F52" s="24">
        <v>1500</v>
      </c>
      <c r="G52" s="80">
        <f t="shared" si="0"/>
        <v>100</v>
      </c>
    </row>
    <row r="53" spans="1:7" s="22" customFormat="1" ht="18" customHeight="1">
      <c r="A53" s="255"/>
      <c r="B53" s="53"/>
      <c r="C53" s="19">
        <v>4210</v>
      </c>
      <c r="D53" s="20" t="s">
        <v>41</v>
      </c>
      <c r="E53" s="23">
        <v>665</v>
      </c>
      <c r="F53" s="24">
        <v>665</v>
      </c>
      <c r="G53" s="80">
        <f t="shared" si="0"/>
        <v>100</v>
      </c>
    </row>
    <row r="54" spans="1:7" s="22" customFormat="1" ht="18" customHeight="1">
      <c r="A54" s="255"/>
      <c r="B54" s="53"/>
      <c r="C54" s="19">
        <v>4300</v>
      </c>
      <c r="D54" s="20" t="s">
        <v>30</v>
      </c>
      <c r="E54" s="23">
        <v>1435</v>
      </c>
      <c r="F54" s="24">
        <v>1435</v>
      </c>
      <c r="G54" s="80">
        <f t="shared" si="0"/>
        <v>100</v>
      </c>
    </row>
    <row r="55" spans="1:7" s="22" customFormat="1" ht="18" customHeight="1">
      <c r="A55" s="255"/>
      <c r="B55" s="53">
        <v>75022</v>
      </c>
      <c r="C55" s="19"/>
      <c r="D55" s="20" t="s">
        <v>39</v>
      </c>
      <c r="E55" s="108">
        <f>SUM(E56:E59)</f>
        <v>127000</v>
      </c>
      <c r="F55" s="108">
        <f>SUM(F56:F59)</f>
        <v>115565</v>
      </c>
      <c r="G55" s="112">
        <f t="shared" si="0"/>
        <v>90.99606299212599</v>
      </c>
    </row>
    <row r="56" spans="1:7" s="22" customFormat="1" ht="18" customHeight="1">
      <c r="A56" s="255"/>
      <c r="B56" s="53"/>
      <c r="C56" s="19">
        <v>3030</v>
      </c>
      <c r="D56" s="20" t="s">
        <v>40</v>
      </c>
      <c r="E56" s="23">
        <v>100000</v>
      </c>
      <c r="F56" s="24">
        <v>98686</v>
      </c>
      <c r="G56" s="80">
        <f t="shared" si="0"/>
        <v>98.68599999999999</v>
      </c>
    </row>
    <row r="57" spans="1:7" s="22" customFormat="1" ht="18" customHeight="1">
      <c r="A57" s="255"/>
      <c r="B57" s="53"/>
      <c r="C57" s="19">
        <v>4210</v>
      </c>
      <c r="D57" s="20" t="s">
        <v>41</v>
      </c>
      <c r="E57" s="23">
        <v>4000</v>
      </c>
      <c r="F57" s="24">
        <v>2970</v>
      </c>
      <c r="G57" s="80">
        <f t="shared" si="0"/>
        <v>74.25</v>
      </c>
    </row>
    <row r="58" spans="1:7" s="22" customFormat="1" ht="18" customHeight="1">
      <c r="A58" s="255"/>
      <c r="B58" s="53"/>
      <c r="C58" s="19">
        <v>4300</v>
      </c>
      <c r="D58" s="20" t="s">
        <v>30</v>
      </c>
      <c r="E58" s="23">
        <v>1000</v>
      </c>
      <c r="F58" s="24">
        <v>1000</v>
      </c>
      <c r="G58" s="80">
        <f t="shared" si="0"/>
        <v>100</v>
      </c>
    </row>
    <row r="59" spans="1:7" s="22" customFormat="1" ht="18" customHeight="1">
      <c r="A59" s="255"/>
      <c r="B59" s="53"/>
      <c r="C59" s="19">
        <v>4430</v>
      </c>
      <c r="D59" s="20" t="s">
        <v>26</v>
      </c>
      <c r="E59" s="23">
        <v>22000</v>
      </c>
      <c r="F59" s="24">
        <v>12909</v>
      </c>
      <c r="G59" s="80">
        <f t="shared" si="0"/>
        <v>58.67727272727272</v>
      </c>
    </row>
    <row r="60" spans="1:7" s="22" customFormat="1" ht="18" customHeight="1">
      <c r="A60" s="255"/>
      <c r="B60" s="53">
        <v>75023</v>
      </c>
      <c r="C60" s="19"/>
      <c r="D60" s="20" t="s">
        <v>42</v>
      </c>
      <c r="E60" s="108">
        <f>SUM(E61:E83)</f>
        <v>1843300</v>
      </c>
      <c r="F60" s="108">
        <f>SUM(F61:F83)</f>
        <v>1780039</v>
      </c>
      <c r="G60" s="112">
        <f t="shared" si="0"/>
        <v>96.56805728855856</v>
      </c>
    </row>
    <row r="61" spans="1:7" s="22" customFormat="1" ht="18" customHeight="1">
      <c r="A61" s="255"/>
      <c r="B61" s="53"/>
      <c r="C61" s="19">
        <v>3020</v>
      </c>
      <c r="D61" s="20" t="s">
        <v>148</v>
      </c>
      <c r="E61" s="147">
        <v>3900</v>
      </c>
      <c r="F61" s="148">
        <v>3881</v>
      </c>
      <c r="G61" s="112">
        <v>100</v>
      </c>
    </row>
    <row r="62" spans="1:7" s="22" customFormat="1" ht="18" customHeight="1">
      <c r="A62" s="255"/>
      <c r="B62" s="53"/>
      <c r="C62" s="19">
        <v>3030</v>
      </c>
      <c r="D62" s="20" t="s">
        <v>40</v>
      </c>
      <c r="E62" s="23">
        <v>13000</v>
      </c>
      <c r="F62" s="24">
        <v>13000</v>
      </c>
      <c r="G62" s="80">
        <f t="shared" si="0"/>
        <v>100</v>
      </c>
    </row>
    <row r="63" spans="1:7" s="22" customFormat="1" ht="18" customHeight="1">
      <c r="A63" s="255"/>
      <c r="B63" s="53"/>
      <c r="C63" s="19">
        <v>4010</v>
      </c>
      <c r="D63" s="20" t="s">
        <v>43</v>
      </c>
      <c r="E63" s="23">
        <v>1089000</v>
      </c>
      <c r="F63" s="24">
        <v>1066176</v>
      </c>
      <c r="G63" s="80">
        <f t="shared" si="0"/>
        <v>97.90413223140496</v>
      </c>
    </row>
    <row r="64" spans="1:7" s="22" customFormat="1" ht="18" customHeight="1">
      <c r="A64" s="255"/>
      <c r="B64" s="53"/>
      <c r="C64" s="19">
        <v>4040</v>
      </c>
      <c r="D64" s="20" t="s">
        <v>44</v>
      </c>
      <c r="E64" s="23">
        <v>87000</v>
      </c>
      <c r="F64" s="24">
        <v>85141</v>
      </c>
      <c r="G64" s="80">
        <f t="shared" si="0"/>
        <v>97.86321839080459</v>
      </c>
    </row>
    <row r="65" spans="1:7" s="22" customFormat="1" ht="18" customHeight="1">
      <c r="A65" s="255"/>
      <c r="B65" s="53"/>
      <c r="C65" s="19">
        <v>4110</v>
      </c>
      <c r="D65" s="20" t="s">
        <v>37</v>
      </c>
      <c r="E65" s="23">
        <v>172700</v>
      </c>
      <c r="F65" s="24">
        <v>165398</v>
      </c>
      <c r="G65" s="80">
        <f t="shared" si="0"/>
        <v>95.77185871453388</v>
      </c>
    </row>
    <row r="66" spans="1:7" s="22" customFormat="1" ht="18" customHeight="1">
      <c r="A66" s="255"/>
      <c r="B66" s="53"/>
      <c r="C66" s="19">
        <v>4120</v>
      </c>
      <c r="D66" s="20" t="s">
        <v>38</v>
      </c>
      <c r="E66" s="23">
        <v>27800</v>
      </c>
      <c r="F66" s="24">
        <v>20805</v>
      </c>
      <c r="G66" s="80">
        <f t="shared" si="0"/>
        <v>74.83812949640289</v>
      </c>
    </row>
    <row r="67" spans="1:7" s="22" customFormat="1" ht="18" customHeight="1">
      <c r="A67" s="255"/>
      <c r="B67" s="53"/>
      <c r="C67" s="19">
        <v>4170</v>
      </c>
      <c r="D67" s="20" t="s">
        <v>114</v>
      </c>
      <c r="E67" s="23">
        <v>33000</v>
      </c>
      <c r="F67" s="24">
        <v>27816</v>
      </c>
      <c r="G67" s="80">
        <f t="shared" si="0"/>
        <v>84.2909090909091</v>
      </c>
    </row>
    <row r="68" spans="1:7" s="22" customFormat="1" ht="18" customHeight="1">
      <c r="A68" s="255"/>
      <c r="B68" s="53"/>
      <c r="C68" s="19">
        <v>4210</v>
      </c>
      <c r="D68" s="20" t="s">
        <v>41</v>
      </c>
      <c r="E68" s="23">
        <v>110000</v>
      </c>
      <c r="F68" s="24">
        <v>108081</v>
      </c>
      <c r="G68" s="80">
        <f t="shared" si="0"/>
        <v>98.25545454545454</v>
      </c>
    </row>
    <row r="69" spans="1:7" s="22" customFormat="1" ht="18" customHeight="1">
      <c r="A69" s="255"/>
      <c r="B69" s="53"/>
      <c r="C69" s="19">
        <v>4260</v>
      </c>
      <c r="D69" s="20" t="s">
        <v>32</v>
      </c>
      <c r="E69" s="23">
        <v>18000</v>
      </c>
      <c r="F69" s="24">
        <v>16582</v>
      </c>
      <c r="G69" s="80">
        <f>F69/E69%</f>
        <v>92.12222222222222</v>
      </c>
    </row>
    <row r="70" spans="1:7" s="22" customFormat="1" ht="18" customHeight="1">
      <c r="A70" s="255"/>
      <c r="B70" s="53"/>
      <c r="C70" s="19">
        <v>4270</v>
      </c>
      <c r="D70" s="20" t="s">
        <v>27</v>
      </c>
      <c r="E70" s="23">
        <v>15000</v>
      </c>
      <c r="F70" s="24">
        <v>13049</v>
      </c>
      <c r="G70" s="80">
        <f>F70/E70%</f>
        <v>86.99333333333334</v>
      </c>
    </row>
    <row r="71" spans="1:7" s="22" customFormat="1" ht="18" customHeight="1">
      <c r="A71" s="255"/>
      <c r="B71" s="53"/>
      <c r="C71" s="19">
        <v>4280</v>
      </c>
      <c r="D71" s="20" t="s">
        <v>131</v>
      </c>
      <c r="E71" s="23">
        <v>1000</v>
      </c>
      <c r="F71" s="24">
        <v>240</v>
      </c>
      <c r="G71" s="80">
        <f t="shared" si="0"/>
        <v>24</v>
      </c>
    </row>
    <row r="72" spans="1:7" s="22" customFormat="1" ht="18" customHeight="1">
      <c r="A72" s="255"/>
      <c r="B72" s="53"/>
      <c r="C72" s="19">
        <v>4300</v>
      </c>
      <c r="D72" s="20" t="s">
        <v>30</v>
      </c>
      <c r="E72" s="23">
        <v>105000</v>
      </c>
      <c r="F72" s="24">
        <v>102927</v>
      </c>
      <c r="G72" s="80">
        <f t="shared" si="0"/>
        <v>98.02571428571429</v>
      </c>
    </row>
    <row r="73" spans="1:7" s="22" customFormat="1" ht="18" customHeight="1">
      <c r="A73" s="255"/>
      <c r="B73" s="53"/>
      <c r="C73" s="19">
        <v>4350</v>
      </c>
      <c r="D73" s="20" t="s">
        <v>92</v>
      </c>
      <c r="E73" s="23">
        <v>2000</v>
      </c>
      <c r="F73" s="24">
        <v>1495</v>
      </c>
      <c r="G73" s="80">
        <f t="shared" si="0"/>
        <v>74.75</v>
      </c>
    </row>
    <row r="74" spans="1:7" s="22" customFormat="1" ht="18" customHeight="1">
      <c r="A74" s="255"/>
      <c r="B74" s="53"/>
      <c r="C74" s="19">
        <v>4360</v>
      </c>
      <c r="D74" s="20" t="s">
        <v>129</v>
      </c>
      <c r="E74" s="23">
        <v>9000</v>
      </c>
      <c r="F74" s="24">
        <v>8335</v>
      </c>
      <c r="G74" s="80">
        <f>F74/E74%</f>
        <v>92.61111111111111</v>
      </c>
    </row>
    <row r="75" spans="1:7" s="22" customFormat="1" ht="18" customHeight="1">
      <c r="A75" s="255"/>
      <c r="B75" s="53"/>
      <c r="C75" s="19">
        <v>4370</v>
      </c>
      <c r="D75" s="20" t="s">
        <v>130</v>
      </c>
      <c r="E75" s="23">
        <v>20000</v>
      </c>
      <c r="F75" s="24">
        <v>17053</v>
      </c>
      <c r="G75" s="80">
        <f>F75/E75%</f>
        <v>85.265</v>
      </c>
    </row>
    <row r="76" spans="1:7" s="22" customFormat="1" ht="18" customHeight="1">
      <c r="A76" s="255"/>
      <c r="B76" s="53"/>
      <c r="C76" s="19">
        <v>4410</v>
      </c>
      <c r="D76" s="20" t="s">
        <v>45</v>
      </c>
      <c r="E76" s="23">
        <v>7600</v>
      </c>
      <c r="F76" s="24">
        <v>7535</v>
      </c>
      <c r="G76" s="80">
        <f t="shared" si="0"/>
        <v>99.14473684210526</v>
      </c>
    </row>
    <row r="77" spans="1:7" s="22" customFormat="1" ht="18" customHeight="1">
      <c r="A77" s="255"/>
      <c r="B77" s="53"/>
      <c r="C77" s="19">
        <v>4430</v>
      </c>
      <c r="D77" s="20" t="s">
        <v>26</v>
      </c>
      <c r="E77" s="23">
        <v>29000</v>
      </c>
      <c r="F77" s="24">
        <v>28985</v>
      </c>
      <c r="G77" s="80">
        <f t="shared" si="0"/>
        <v>99.94827586206897</v>
      </c>
    </row>
    <row r="78" spans="1:7" s="22" customFormat="1" ht="18" customHeight="1">
      <c r="A78" s="255"/>
      <c r="B78" s="53"/>
      <c r="C78" s="19">
        <v>4440</v>
      </c>
      <c r="D78" s="20" t="s">
        <v>46</v>
      </c>
      <c r="E78" s="23">
        <v>33880</v>
      </c>
      <c r="F78" s="24">
        <v>33880</v>
      </c>
      <c r="G78" s="80">
        <f t="shared" si="0"/>
        <v>100</v>
      </c>
    </row>
    <row r="79" spans="1:7" s="22" customFormat="1" ht="18" customHeight="1">
      <c r="A79" s="255"/>
      <c r="B79" s="53"/>
      <c r="C79" s="19">
        <v>4530</v>
      </c>
      <c r="D79" s="20" t="s">
        <v>47</v>
      </c>
      <c r="E79" s="23">
        <v>2120</v>
      </c>
      <c r="F79" s="24">
        <v>914</v>
      </c>
      <c r="G79" s="80">
        <f t="shared" si="0"/>
        <v>43.113207547169814</v>
      </c>
    </row>
    <row r="80" spans="1:7" s="22" customFormat="1" ht="18" customHeight="1">
      <c r="A80" s="255"/>
      <c r="B80" s="53"/>
      <c r="C80" s="19">
        <v>4700</v>
      </c>
      <c r="D80" s="20" t="s">
        <v>132</v>
      </c>
      <c r="E80" s="23">
        <v>12000</v>
      </c>
      <c r="F80" s="24">
        <v>7312</v>
      </c>
      <c r="G80" s="80">
        <f t="shared" si="0"/>
        <v>60.93333333333333</v>
      </c>
    </row>
    <row r="81" spans="1:7" s="22" customFormat="1" ht="18" customHeight="1">
      <c r="A81" s="255"/>
      <c r="B81" s="53"/>
      <c r="C81" s="19">
        <v>4740</v>
      </c>
      <c r="D81" s="20" t="s">
        <v>133</v>
      </c>
      <c r="E81" s="23">
        <v>5000</v>
      </c>
      <c r="F81" s="24">
        <v>4665</v>
      </c>
      <c r="G81" s="80">
        <f t="shared" si="0"/>
        <v>93.30000000000001</v>
      </c>
    </row>
    <row r="82" spans="1:7" s="22" customFormat="1" ht="18" customHeight="1">
      <c r="A82" s="255"/>
      <c r="B82" s="53"/>
      <c r="C82" s="19">
        <v>4750</v>
      </c>
      <c r="D82" s="20" t="s">
        <v>159</v>
      </c>
      <c r="E82" s="23">
        <v>31300</v>
      </c>
      <c r="F82" s="24">
        <v>31124</v>
      </c>
      <c r="G82" s="80">
        <f t="shared" si="0"/>
        <v>99.43769968051119</v>
      </c>
    </row>
    <row r="83" spans="1:7" s="22" customFormat="1" ht="18" customHeight="1">
      <c r="A83" s="255"/>
      <c r="B83" s="53"/>
      <c r="C83" s="19">
        <v>6050</v>
      </c>
      <c r="D83" s="20" t="s">
        <v>24</v>
      </c>
      <c r="E83" s="23">
        <v>16000</v>
      </c>
      <c r="F83" s="24">
        <v>15645</v>
      </c>
      <c r="G83" s="80">
        <f aca="true" t="shared" si="1" ref="G83:G90">F83/E83%</f>
        <v>97.78125</v>
      </c>
    </row>
    <row r="84" spans="1:7" s="22" customFormat="1" ht="18" customHeight="1">
      <c r="A84" s="255"/>
      <c r="B84" s="53">
        <v>75056</v>
      </c>
      <c r="C84" s="19"/>
      <c r="D84" s="20" t="s">
        <v>178</v>
      </c>
      <c r="E84" s="108">
        <f>SUM(E85:E90)</f>
        <v>16285</v>
      </c>
      <c r="F84" s="111">
        <f>SUM(F85:F90)</f>
        <v>16285</v>
      </c>
      <c r="G84" s="80">
        <f t="shared" si="1"/>
        <v>100</v>
      </c>
    </row>
    <row r="85" spans="1:7" s="22" customFormat="1" ht="18" customHeight="1">
      <c r="A85" s="255"/>
      <c r="B85" s="53"/>
      <c r="C85" s="19">
        <v>3020</v>
      </c>
      <c r="D85" s="20" t="s">
        <v>148</v>
      </c>
      <c r="E85" s="23">
        <v>10380</v>
      </c>
      <c r="F85" s="24">
        <v>10380</v>
      </c>
      <c r="G85" s="80">
        <f t="shared" si="1"/>
        <v>100</v>
      </c>
    </row>
    <row r="86" spans="1:7" s="22" customFormat="1" ht="18" customHeight="1">
      <c r="A86" s="255"/>
      <c r="B86" s="53"/>
      <c r="C86" s="19">
        <v>4110</v>
      </c>
      <c r="D86" s="20" t="s">
        <v>37</v>
      </c>
      <c r="E86" s="23">
        <v>1824</v>
      </c>
      <c r="F86" s="24">
        <v>1824</v>
      </c>
      <c r="G86" s="80">
        <f t="shared" si="1"/>
        <v>100.00000000000001</v>
      </c>
    </row>
    <row r="87" spans="1:7" s="22" customFormat="1" ht="18" customHeight="1">
      <c r="A87" s="255"/>
      <c r="B87" s="53"/>
      <c r="C87" s="19">
        <v>4120</v>
      </c>
      <c r="D87" s="20" t="s">
        <v>38</v>
      </c>
      <c r="E87" s="23">
        <v>294</v>
      </c>
      <c r="F87" s="24">
        <v>294</v>
      </c>
      <c r="G87" s="80">
        <f t="shared" si="1"/>
        <v>100</v>
      </c>
    </row>
    <row r="88" spans="1:7" s="22" customFormat="1" ht="18" customHeight="1">
      <c r="A88" s="255"/>
      <c r="B88" s="53"/>
      <c r="C88" s="19">
        <v>4170</v>
      </c>
      <c r="D88" s="20" t="s">
        <v>179</v>
      </c>
      <c r="E88" s="23">
        <v>2929</v>
      </c>
      <c r="F88" s="24">
        <v>2929</v>
      </c>
      <c r="G88" s="80">
        <f t="shared" si="1"/>
        <v>100</v>
      </c>
    </row>
    <row r="89" spans="1:7" s="22" customFormat="1" ht="18" customHeight="1">
      <c r="A89" s="255"/>
      <c r="B89" s="53"/>
      <c r="C89" s="19">
        <v>4370</v>
      </c>
      <c r="D89" s="20" t="s">
        <v>130</v>
      </c>
      <c r="E89" s="23">
        <v>113</v>
      </c>
      <c r="F89" s="24">
        <v>113</v>
      </c>
      <c r="G89" s="80">
        <f t="shared" si="1"/>
        <v>100.00000000000001</v>
      </c>
    </row>
    <row r="90" spans="1:7" s="22" customFormat="1" ht="18" customHeight="1">
      <c r="A90" s="255"/>
      <c r="B90" s="53"/>
      <c r="C90" s="19">
        <v>4410</v>
      </c>
      <c r="D90" s="20" t="s">
        <v>45</v>
      </c>
      <c r="E90" s="23">
        <v>745</v>
      </c>
      <c r="F90" s="24">
        <v>745</v>
      </c>
      <c r="G90" s="80">
        <f t="shared" si="1"/>
        <v>100</v>
      </c>
    </row>
    <row r="91" spans="1:7" s="22" customFormat="1" ht="18" customHeight="1">
      <c r="A91" s="255"/>
      <c r="B91" s="53">
        <v>75075</v>
      </c>
      <c r="C91" s="19"/>
      <c r="D91" s="20" t="s">
        <v>135</v>
      </c>
      <c r="E91" s="108">
        <f>SUM(E92:E93)</f>
        <v>53975</v>
      </c>
      <c r="F91" s="111">
        <f>SUM(F92:F93)</f>
        <v>53868</v>
      </c>
      <c r="G91" s="112">
        <f t="shared" si="0"/>
        <v>99.80176007410839</v>
      </c>
    </row>
    <row r="92" spans="1:7" s="22" customFormat="1" ht="18" customHeight="1">
      <c r="A92" s="255"/>
      <c r="B92" s="53"/>
      <c r="C92" s="19">
        <v>4210</v>
      </c>
      <c r="D92" s="20" t="s">
        <v>41</v>
      </c>
      <c r="E92" s="147">
        <v>21875</v>
      </c>
      <c r="F92" s="148">
        <v>21867</v>
      </c>
      <c r="G92" s="112">
        <f t="shared" si="0"/>
        <v>99.96342857142857</v>
      </c>
    </row>
    <row r="93" spans="1:7" s="22" customFormat="1" ht="18" customHeight="1">
      <c r="A93" s="255"/>
      <c r="B93" s="53"/>
      <c r="C93" s="19">
        <v>4300</v>
      </c>
      <c r="D93" s="20" t="s">
        <v>30</v>
      </c>
      <c r="E93" s="23">
        <v>32100</v>
      </c>
      <c r="F93" s="24">
        <v>32001</v>
      </c>
      <c r="G93" s="80">
        <f t="shared" si="0"/>
        <v>99.69158878504672</v>
      </c>
    </row>
    <row r="94" spans="1:7" s="22" customFormat="1" ht="18" customHeight="1">
      <c r="A94" s="255"/>
      <c r="B94" s="53">
        <v>75095</v>
      </c>
      <c r="C94" s="19"/>
      <c r="D94" s="20" t="s">
        <v>14</v>
      </c>
      <c r="E94" s="108">
        <f>SUM(E95:E96)</f>
        <v>71638</v>
      </c>
      <c r="F94" s="108">
        <f>SUM(F95:F96)</f>
        <v>66862</v>
      </c>
      <c r="G94" s="80">
        <f t="shared" si="0"/>
        <v>93.33314721237332</v>
      </c>
    </row>
    <row r="95" spans="1:7" s="22" customFormat="1" ht="18" customHeight="1">
      <c r="A95" s="255"/>
      <c r="B95" s="53"/>
      <c r="C95" s="19">
        <v>4300</v>
      </c>
      <c r="D95" s="20" t="s">
        <v>30</v>
      </c>
      <c r="E95" s="147">
        <v>4638</v>
      </c>
      <c r="F95" s="148">
        <v>0</v>
      </c>
      <c r="G95" s="80"/>
    </row>
    <row r="96" spans="1:7" s="22" customFormat="1" ht="18" customHeight="1">
      <c r="A96" s="255"/>
      <c r="B96" s="190"/>
      <c r="C96" s="19">
        <v>4100</v>
      </c>
      <c r="D96" s="20" t="s">
        <v>29</v>
      </c>
      <c r="E96" s="23">
        <v>67000</v>
      </c>
      <c r="F96" s="24">
        <v>66862</v>
      </c>
      <c r="G96" s="80">
        <f>F96/E96*10000%</f>
        <v>99.79402985074627</v>
      </c>
    </row>
    <row r="97" spans="1:7" s="22" customFormat="1" ht="18" customHeight="1">
      <c r="A97" s="132">
        <v>751</v>
      </c>
      <c r="B97" s="201"/>
      <c r="C97" s="127"/>
      <c r="D97" s="128" t="s">
        <v>11</v>
      </c>
      <c r="E97" s="129">
        <f>E98+E102+E110</f>
        <v>62347</v>
      </c>
      <c r="F97" s="129">
        <f>F98+F102+F110</f>
        <v>61947</v>
      </c>
      <c r="G97" s="123">
        <f t="shared" si="0"/>
        <v>99.3584294352575</v>
      </c>
    </row>
    <row r="98" spans="1:7" s="22" customFormat="1" ht="18" customHeight="1">
      <c r="A98" s="253"/>
      <c r="B98" s="241">
        <v>75101</v>
      </c>
      <c r="C98" s="50"/>
      <c r="D98" s="43" t="s">
        <v>48</v>
      </c>
      <c r="E98" s="113">
        <f>SUM(E99:E101)</f>
        <v>1280</v>
      </c>
      <c r="F98" s="108">
        <f>SUM(F99:F101)</f>
        <v>1280</v>
      </c>
      <c r="G98" s="80">
        <f t="shared" si="0"/>
        <v>100</v>
      </c>
    </row>
    <row r="99" spans="1:7" s="22" customFormat="1" ht="18" customHeight="1">
      <c r="A99" s="254"/>
      <c r="B99" s="106"/>
      <c r="C99" s="53">
        <v>4210</v>
      </c>
      <c r="D99" s="43" t="s">
        <v>41</v>
      </c>
      <c r="E99" s="200">
        <v>64</v>
      </c>
      <c r="F99" s="148">
        <v>64</v>
      </c>
      <c r="G99" s="80">
        <f>F99/E99%</f>
        <v>100</v>
      </c>
    </row>
    <row r="100" spans="1:7" s="22" customFormat="1" ht="18" customHeight="1">
      <c r="A100" s="254"/>
      <c r="B100" s="106"/>
      <c r="C100" s="53">
        <v>4300</v>
      </c>
      <c r="D100" s="43" t="s">
        <v>30</v>
      </c>
      <c r="E100" s="70">
        <v>798</v>
      </c>
      <c r="F100" s="24">
        <v>798</v>
      </c>
      <c r="G100" s="80">
        <f>F100/E100*10000%</f>
        <v>100</v>
      </c>
    </row>
    <row r="101" spans="1:7" s="22" customFormat="1" ht="18" customHeight="1">
      <c r="A101" s="53"/>
      <c r="B101" s="106"/>
      <c r="C101" s="53">
        <v>4750</v>
      </c>
      <c r="D101" s="43" t="s">
        <v>159</v>
      </c>
      <c r="E101" s="70">
        <v>418</v>
      </c>
      <c r="F101" s="24">
        <v>418</v>
      </c>
      <c r="G101" s="80">
        <f aca="true" t="shared" si="2" ref="G101:G112">F101/E101%</f>
        <v>100</v>
      </c>
    </row>
    <row r="102" spans="1:7" s="22" customFormat="1" ht="18" customHeight="1">
      <c r="A102" s="53"/>
      <c r="B102" s="53">
        <v>75107</v>
      </c>
      <c r="C102" s="53"/>
      <c r="D102" s="66" t="s">
        <v>167</v>
      </c>
      <c r="E102" s="110">
        <f>SUM(E103:E109)</f>
        <v>25361</v>
      </c>
      <c r="F102" s="110">
        <f>SUM(F103:F109)</f>
        <v>25361</v>
      </c>
      <c r="G102" s="75">
        <f t="shared" si="2"/>
        <v>100</v>
      </c>
    </row>
    <row r="103" spans="1:7" s="22" customFormat="1" ht="18" customHeight="1">
      <c r="A103" s="53"/>
      <c r="B103" s="53"/>
      <c r="C103" s="53">
        <v>3030</v>
      </c>
      <c r="D103" s="66" t="s">
        <v>40</v>
      </c>
      <c r="E103" s="70">
        <v>13725</v>
      </c>
      <c r="F103" s="70">
        <v>13725</v>
      </c>
      <c r="G103" s="75">
        <f t="shared" si="2"/>
        <v>100</v>
      </c>
    </row>
    <row r="104" spans="1:7" s="22" customFormat="1" ht="18" customHeight="1">
      <c r="A104" s="53"/>
      <c r="B104" s="53"/>
      <c r="C104" s="53">
        <v>4170</v>
      </c>
      <c r="D104" s="66" t="s">
        <v>114</v>
      </c>
      <c r="E104" s="70">
        <v>2665</v>
      </c>
      <c r="F104" s="70">
        <v>2665</v>
      </c>
      <c r="G104" s="75">
        <f t="shared" si="2"/>
        <v>100</v>
      </c>
    </row>
    <row r="105" spans="1:7" s="22" customFormat="1" ht="18" customHeight="1">
      <c r="A105" s="53"/>
      <c r="B105" s="53"/>
      <c r="C105" s="53">
        <v>4210</v>
      </c>
      <c r="D105" s="66" t="s">
        <v>41</v>
      </c>
      <c r="E105" s="70">
        <v>3226</v>
      </c>
      <c r="F105" s="70">
        <v>3226</v>
      </c>
      <c r="G105" s="75">
        <f t="shared" si="2"/>
        <v>100</v>
      </c>
    </row>
    <row r="106" spans="1:7" s="22" customFormat="1" ht="18" customHeight="1">
      <c r="A106" s="53"/>
      <c r="B106" s="53"/>
      <c r="C106" s="53">
        <v>4300</v>
      </c>
      <c r="D106" s="66" t="s">
        <v>30</v>
      </c>
      <c r="E106" s="70">
        <v>2311</v>
      </c>
      <c r="F106" s="70">
        <v>2311</v>
      </c>
      <c r="G106" s="75">
        <f t="shared" si="2"/>
        <v>100</v>
      </c>
    </row>
    <row r="107" spans="1:7" s="22" customFormat="1" ht="18" customHeight="1">
      <c r="A107" s="53"/>
      <c r="B107" s="53"/>
      <c r="C107" s="53">
        <v>4410</v>
      </c>
      <c r="D107" s="66" t="s">
        <v>45</v>
      </c>
      <c r="E107" s="70">
        <v>1049</v>
      </c>
      <c r="F107" s="70">
        <v>1049</v>
      </c>
      <c r="G107" s="75">
        <f t="shared" si="2"/>
        <v>100</v>
      </c>
    </row>
    <row r="108" spans="1:7" s="22" customFormat="1" ht="18" customHeight="1">
      <c r="A108" s="53"/>
      <c r="B108" s="53"/>
      <c r="C108" s="102">
        <v>4740</v>
      </c>
      <c r="D108" s="66" t="s">
        <v>162</v>
      </c>
      <c r="E108" s="24">
        <v>782</v>
      </c>
      <c r="F108" s="118">
        <v>782</v>
      </c>
      <c r="G108" s="80">
        <f t="shared" si="2"/>
        <v>100</v>
      </c>
    </row>
    <row r="109" spans="1:7" s="22" customFormat="1" ht="18" customHeight="1">
      <c r="A109" s="102"/>
      <c r="B109" s="53"/>
      <c r="C109" s="102">
        <v>4750</v>
      </c>
      <c r="D109" s="66" t="s">
        <v>159</v>
      </c>
      <c r="E109" s="24">
        <v>1603</v>
      </c>
      <c r="F109" s="118">
        <v>1603</v>
      </c>
      <c r="G109" s="80">
        <f t="shared" si="2"/>
        <v>100</v>
      </c>
    </row>
    <row r="110" spans="1:7" s="22" customFormat="1" ht="18" customHeight="1">
      <c r="A110" s="225"/>
      <c r="B110" s="242">
        <v>75109</v>
      </c>
      <c r="C110" s="226"/>
      <c r="D110" s="229" t="s">
        <v>180</v>
      </c>
      <c r="E110" s="228">
        <f>SUM(E111:E119)</f>
        <v>35706</v>
      </c>
      <c r="F110" s="228">
        <f>SUM(F111:F119)</f>
        <v>35306</v>
      </c>
      <c r="G110" s="227">
        <f t="shared" si="2"/>
        <v>98.87974009970313</v>
      </c>
    </row>
    <row r="111" spans="1:8" s="22" customFormat="1" ht="18" customHeight="1">
      <c r="A111" s="53"/>
      <c r="B111" s="53"/>
      <c r="C111" s="53">
        <v>3020</v>
      </c>
      <c r="D111" s="66" t="s">
        <v>148</v>
      </c>
      <c r="E111" s="148">
        <v>21380</v>
      </c>
      <c r="F111" s="200">
        <v>20980</v>
      </c>
      <c r="G111" s="112">
        <f t="shared" si="2"/>
        <v>98.1290926099158</v>
      </c>
      <c r="H111" s="231"/>
    </row>
    <row r="112" spans="1:7" s="22" customFormat="1" ht="18" customHeight="1">
      <c r="A112" s="53"/>
      <c r="B112" s="53"/>
      <c r="C112" s="53">
        <v>4110</v>
      </c>
      <c r="D112" s="66" t="s">
        <v>181</v>
      </c>
      <c r="E112" s="148">
        <v>447</v>
      </c>
      <c r="F112" s="200">
        <v>447</v>
      </c>
      <c r="G112" s="112">
        <f t="shared" si="2"/>
        <v>100</v>
      </c>
    </row>
    <row r="113" spans="1:7" s="22" customFormat="1" ht="18" customHeight="1">
      <c r="A113" s="53"/>
      <c r="B113" s="53"/>
      <c r="C113" s="53">
        <v>4120</v>
      </c>
      <c r="D113" s="66" t="s">
        <v>38</v>
      </c>
      <c r="E113" s="148">
        <v>72</v>
      </c>
      <c r="F113" s="200">
        <v>72</v>
      </c>
      <c r="G113" s="232">
        <v>100</v>
      </c>
    </row>
    <row r="114" spans="1:7" s="22" customFormat="1" ht="18" customHeight="1">
      <c r="A114" s="53"/>
      <c r="B114" s="53"/>
      <c r="C114" s="53">
        <v>4170</v>
      </c>
      <c r="D114" s="66" t="s">
        <v>114</v>
      </c>
      <c r="E114" s="148">
        <v>5341</v>
      </c>
      <c r="F114" s="200">
        <v>5341</v>
      </c>
      <c r="G114" s="232">
        <f>F114/E114%</f>
        <v>100</v>
      </c>
    </row>
    <row r="115" spans="1:7" s="22" customFormat="1" ht="18" customHeight="1">
      <c r="A115" s="53"/>
      <c r="B115" s="53"/>
      <c r="C115" s="53">
        <v>4210</v>
      </c>
      <c r="D115" s="66" t="s">
        <v>41</v>
      </c>
      <c r="E115" s="148">
        <v>3058</v>
      </c>
      <c r="F115" s="200">
        <v>3058</v>
      </c>
      <c r="G115" s="112">
        <f>F115/E115%</f>
        <v>100</v>
      </c>
    </row>
    <row r="116" spans="1:7" s="22" customFormat="1" ht="18" customHeight="1">
      <c r="A116" s="53"/>
      <c r="B116" s="53"/>
      <c r="C116" s="53">
        <v>4300</v>
      </c>
      <c r="D116" s="66" t="s">
        <v>30</v>
      </c>
      <c r="E116" s="148">
        <v>3000</v>
      </c>
      <c r="F116" s="200">
        <v>3000</v>
      </c>
      <c r="G116" s="112">
        <f>F116/E116%</f>
        <v>100</v>
      </c>
    </row>
    <row r="117" spans="1:7" s="22" customFormat="1" ht="18" customHeight="1">
      <c r="A117" s="53"/>
      <c r="B117" s="53"/>
      <c r="C117" s="53">
        <v>4410</v>
      </c>
      <c r="D117" s="66" t="s">
        <v>45</v>
      </c>
      <c r="E117" s="148">
        <v>1124</v>
      </c>
      <c r="F117" s="200">
        <v>1124</v>
      </c>
      <c r="G117" s="112">
        <f>F117/E117%</f>
        <v>100</v>
      </c>
    </row>
    <row r="118" spans="1:7" s="22" customFormat="1" ht="18" customHeight="1">
      <c r="A118" s="53"/>
      <c r="B118" s="53"/>
      <c r="C118" s="53">
        <v>4740</v>
      </c>
      <c r="D118" s="66" t="s">
        <v>182</v>
      </c>
      <c r="E118" s="148">
        <v>500</v>
      </c>
      <c r="F118" s="200">
        <v>500</v>
      </c>
      <c r="G118" s="112">
        <f>F118/E118%</f>
        <v>100</v>
      </c>
    </row>
    <row r="119" spans="1:7" s="22" customFormat="1" ht="18" customHeight="1">
      <c r="A119" s="41"/>
      <c r="B119" s="102"/>
      <c r="C119" s="41">
        <v>4750</v>
      </c>
      <c r="D119" s="67" t="s">
        <v>183</v>
      </c>
      <c r="E119" s="148">
        <v>784</v>
      </c>
      <c r="F119" s="230">
        <v>784</v>
      </c>
      <c r="G119" s="112">
        <f>F113/E113%</f>
        <v>100</v>
      </c>
    </row>
    <row r="120" spans="1:7" s="22" customFormat="1" ht="18" customHeight="1">
      <c r="A120" s="256">
        <v>754</v>
      </c>
      <c r="B120" s="263"/>
      <c r="C120" s="265"/>
      <c r="D120" s="161" t="s">
        <v>49</v>
      </c>
      <c r="E120" s="267">
        <f>E122+E124+E126</f>
        <v>178059</v>
      </c>
      <c r="F120" s="261">
        <f>F122+F124+F126</f>
        <v>177559</v>
      </c>
      <c r="G120" s="250">
        <f>F120/E120%</f>
        <v>99.7191941996754</v>
      </c>
    </row>
    <row r="121" spans="1:7" s="22" customFormat="1" ht="18" customHeight="1">
      <c r="A121" s="257"/>
      <c r="B121" s="264"/>
      <c r="C121" s="266"/>
      <c r="D121" s="210" t="s">
        <v>50</v>
      </c>
      <c r="E121" s="268"/>
      <c r="F121" s="262"/>
      <c r="G121" s="251"/>
    </row>
    <row r="122" spans="1:7" s="22" customFormat="1" ht="18" customHeight="1">
      <c r="A122" s="246"/>
      <c r="B122" s="102">
        <v>75412</v>
      </c>
      <c r="C122" s="102"/>
      <c r="D122" s="116" t="s">
        <v>51</v>
      </c>
      <c r="E122" s="117">
        <f>SUM(E123:E123)</f>
        <v>148259</v>
      </c>
      <c r="F122" s="117">
        <f>SUM(F123:F123)</f>
        <v>148259</v>
      </c>
      <c r="G122" s="80">
        <f>F122/E122%</f>
        <v>100</v>
      </c>
    </row>
    <row r="123" spans="1:10" s="22" customFormat="1" ht="28.5" customHeight="1">
      <c r="A123" s="246"/>
      <c r="B123" s="102"/>
      <c r="C123" s="102">
        <v>2820</v>
      </c>
      <c r="D123" s="194" t="s">
        <v>106</v>
      </c>
      <c r="E123" s="118">
        <v>148259</v>
      </c>
      <c r="F123" s="118">
        <v>148259</v>
      </c>
      <c r="G123" s="80">
        <f aca="true" t="shared" si="3" ref="G123:G205">F123/E123*10000%</f>
        <v>100</v>
      </c>
      <c r="J123" s="22" t="s">
        <v>166</v>
      </c>
    </row>
    <row r="124" spans="1:7" s="22" customFormat="1" ht="18.75" customHeight="1">
      <c r="A124" s="246"/>
      <c r="B124" s="102">
        <v>75405</v>
      </c>
      <c r="C124" s="102"/>
      <c r="D124" s="194" t="s">
        <v>165</v>
      </c>
      <c r="E124" s="117">
        <v>29300</v>
      </c>
      <c r="F124" s="117">
        <v>29300</v>
      </c>
      <c r="G124" s="80">
        <f>F124/E124%</f>
        <v>100</v>
      </c>
    </row>
    <row r="125" spans="1:7" s="22" customFormat="1" ht="18.75" customHeight="1">
      <c r="A125" s="246"/>
      <c r="B125" s="102"/>
      <c r="C125" s="102">
        <v>3000</v>
      </c>
      <c r="D125" s="194" t="s">
        <v>184</v>
      </c>
      <c r="E125" s="118">
        <v>29300</v>
      </c>
      <c r="F125" s="118">
        <v>29300</v>
      </c>
      <c r="G125" s="80">
        <f>F125/E125%</f>
        <v>100</v>
      </c>
    </row>
    <row r="126" spans="1:7" s="22" customFormat="1" ht="18.75" customHeight="1">
      <c r="A126" s="102"/>
      <c r="B126" s="69">
        <v>75421</v>
      </c>
      <c r="C126" s="102"/>
      <c r="D126" s="116" t="s">
        <v>149</v>
      </c>
      <c r="E126" s="117">
        <v>500</v>
      </c>
      <c r="F126" s="117">
        <v>0</v>
      </c>
      <c r="G126" s="80">
        <f t="shared" si="3"/>
        <v>0</v>
      </c>
    </row>
    <row r="127" spans="1:7" s="22" customFormat="1" ht="18.75" customHeight="1">
      <c r="A127" s="191"/>
      <c r="B127" s="193"/>
      <c r="C127" s="191">
        <v>4300</v>
      </c>
      <c r="D127" s="185" t="s">
        <v>30</v>
      </c>
      <c r="E127" s="188">
        <v>500</v>
      </c>
      <c r="F127" s="188">
        <v>0</v>
      </c>
      <c r="G127" s="82">
        <f t="shared" si="3"/>
        <v>0</v>
      </c>
    </row>
    <row r="128" spans="1:7" s="22" customFormat="1" ht="18" customHeight="1">
      <c r="A128" s="166">
        <v>757</v>
      </c>
      <c r="B128" s="192"/>
      <c r="C128" s="166"/>
      <c r="D128" s="168" t="s">
        <v>80</v>
      </c>
      <c r="E128" s="169">
        <v>114100</v>
      </c>
      <c r="F128" s="169">
        <v>114019</v>
      </c>
      <c r="G128" s="195">
        <f>F128/E128*10000%</f>
        <v>99.92900964066608</v>
      </c>
    </row>
    <row r="129" spans="1:7" s="22" customFormat="1" ht="18" customHeight="1">
      <c r="A129" s="50"/>
      <c r="B129" s="86">
        <v>75702</v>
      </c>
      <c r="C129" s="87"/>
      <c r="D129" s="84" t="s">
        <v>116</v>
      </c>
      <c r="E129" s="113">
        <v>114100</v>
      </c>
      <c r="F129" s="111">
        <v>114019</v>
      </c>
      <c r="G129" s="80">
        <f>F129/E129*10000%</f>
        <v>99.92900964066608</v>
      </c>
    </row>
    <row r="130" spans="1:7" s="22" customFormat="1" ht="18" customHeight="1">
      <c r="A130" s="41"/>
      <c r="B130" s="42"/>
      <c r="C130" s="41">
        <v>8070</v>
      </c>
      <c r="D130" s="43" t="s">
        <v>115</v>
      </c>
      <c r="E130" s="68">
        <v>114100</v>
      </c>
      <c r="F130" s="24">
        <v>114934</v>
      </c>
      <c r="G130" s="80">
        <f>F130/E130*10000%</f>
        <v>100.73093777388256</v>
      </c>
    </row>
    <row r="131" spans="1:7" s="22" customFormat="1" ht="18" customHeight="1">
      <c r="A131" s="132">
        <v>758</v>
      </c>
      <c r="B131" s="131"/>
      <c r="C131" s="132"/>
      <c r="D131" s="128" t="s">
        <v>94</v>
      </c>
      <c r="E131" s="129">
        <v>900</v>
      </c>
      <c r="F131" s="129">
        <v>0</v>
      </c>
      <c r="G131" s="130"/>
    </row>
    <row r="132" spans="1:7" s="22" customFormat="1" ht="18" customHeight="1">
      <c r="A132" s="50"/>
      <c r="B132" s="85">
        <v>75818</v>
      </c>
      <c r="C132" s="50"/>
      <c r="D132" s="43" t="s">
        <v>117</v>
      </c>
      <c r="E132" s="105">
        <v>900</v>
      </c>
      <c r="F132" s="133">
        <v>0</v>
      </c>
      <c r="G132" s="81"/>
    </row>
    <row r="133" spans="1:7" s="22" customFormat="1" ht="18" customHeight="1">
      <c r="A133" s="41"/>
      <c r="B133" s="42"/>
      <c r="C133" s="41">
        <v>4810</v>
      </c>
      <c r="D133" s="43" t="s">
        <v>95</v>
      </c>
      <c r="E133" s="68">
        <v>900</v>
      </c>
      <c r="F133" s="24">
        <v>0</v>
      </c>
      <c r="G133" s="80"/>
    </row>
    <row r="134" spans="1:7" s="22" customFormat="1" ht="18" customHeight="1">
      <c r="A134" s="132">
        <v>801</v>
      </c>
      <c r="B134" s="127"/>
      <c r="C134" s="127"/>
      <c r="D134" s="128" t="s">
        <v>12</v>
      </c>
      <c r="E134" s="129">
        <f>E135+E153+E159+E176+E192+E202+E216+E221</f>
        <v>8695003</v>
      </c>
      <c r="F134" s="129">
        <f>F135+F153+F159+F176+F192+F202+F216+F221</f>
        <v>8663087</v>
      </c>
      <c r="G134" s="130">
        <f t="shared" si="3"/>
        <v>99.63293859703096</v>
      </c>
    </row>
    <row r="135" spans="1:7" s="22" customFormat="1" ht="18" customHeight="1">
      <c r="A135" s="252"/>
      <c r="B135" s="19">
        <v>80101</v>
      </c>
      <c r="C135" s="19"/>
      <c r="D135" s="20" t="s">
        <v>13</v>
      </c>
      <c r="E135" s="108">
        <f>SUM(E136:E152)</f>
        <v>4946675</v>
      </c>
      <c r="F135" s="108">
        <f>SUM(F136:F152)</f>
        <v>4930654</v>
      </c>
      <c r="G135" s="81">
        <f t="shared" si="3"/>
        <v>99.67612588253726</v>
      </c>
    </row>
    <row r="136" spans="1:7" s="22" customFormat="1" ht="18" customHeight="1">
      <c r="A136" s="252"/>
      <c r="B136" s="19"/>
      <c r="C136" s="19">
        <v>3020</v>
      </c>
      <c r="D136" s="20" t="s">
        <v>53</v>
      </c>
      <c r="E136" s="23">
        <v>171481</v>
      </c>
      <c r="F136" s="24">
        <v>170714</v>
      </c>
      <c r="G136" s="80">
        <f t="shared" si="3"/>
        <v>99.552720126428</v>
      </c>
    </row>
    <row r="137" spans="1:9" s="22" customFormat="1" ht="18" customHeight="1">
      <c r="A137" s="252"/>
      <c r="B137" s="19"/>
      <c r="C137" s="19">
        <v>4010</v>
      </c>
      <c r="D137" s="20" t="s">
        <v>43</v>
      </c>
      <c r="E137" s="23">
        <v>2547014</v>
      </c>
      <c r="F137" s="24">
        <v>2546261</v>
      </c>
      <c r="G137" s="80">
        <f t="shared" si="3"/>
        <v>99.97043596933507</v>
      </c>
      <c r="I137" s="220"/>
    </row>
    <row r="138" spans="1:7" s="22" customFormat="1" ht="18" customHeight="1">
      <c r="A138" s="252"/>
      <c r="B138" s="19"/>
      <c r="C138" s="19">
        <v>4040</v>
      </c>
      <c r="D138" s="20" t="s">
        <v>44</v>
      </c>
      <c r="E138" s="23">
        <v>192989</v>
      </c>
      <c r="F138" s="24">
        <v>192989</v>
      </c>
      <c r="G138" s="80">
        <f t="shared" si="3"/>
        <v>100</v>
      </c>
    </row>
    <row r="139" spans="1:7" s="22" customFormat="1" ht="18" customHeight="1">
      <c r="A139" s="252"/>
      <c r="B139" s="19"/>
      <c r="C139" s="19">
        <v>4110</v>
      </c>
      <c r="D139" s="20" t="s">
        <v>37</v>
      </c>
      <c r="E139" s="23">
        <v>432889</v>
      </c>
      <c r="F139" s="24">
        <v>430913</v>
      </c>
      <c r="G139" s="80">
        <f t="shared" si="3"/>
        <v>99.54353194467865</v>
      </c>
    </row>
    <row r="140" spans="1:7" s="22" customFormat="1" ht="18" customHeight="1">
      <c r="A140" s="252"/>
      <c r="B140" s="19"/>
      <c r="C140" s="19">
        <v>4120</v>
      </c>
      <c r="D140" s="20" t="s">
        <v>38</v>
      </c>
      <c r="E140" s="23">
        <v>65055</v>
      </c>
      <c r="F140" s="24">
        <v>64839</v>
      </c>
      <c r="G140" s="80">
        <f>F140/E140%</f>
        <v>99.66797325340097</v>
      </c>
    </row>
    <row r="141" spans="1:7" s="22" customFormat="1" ht="18" customHeight="1">
      <c r="A141" s="252"/>
      <c r="B141" s="19"/>
      <c r="C141" s="19">
        <v>4210</v>
      </c>
      <c r="D141" s="20" t="s">
        <v>41</v>
      </c>
      <c r="E141" s="23">
        <v>127555</v>
      </c>
      <c r="F141" s="24">
        <v>127323</v>
      </c>
      <c r="G141" s="80">
        <f>F141/E141%</f>
        <v>99.81811767472855</v>
      </c>
    </row>
    <row r="142" spans="1:7" s="22" customFormat="1" ht="18" customHeight="1">
      <c r="A142" s="252"/>
      <c r="B142" s="19"/>
      <c r="C142" s="19">
        <v>4240</v>
      </c>
      <c r="D142" s="20" t="s">
        <v>54</v>
      </c>
      <c r="E142" s="23">
        <v>35592</v>
      </c>
      <c r="F142" s="24">
        <v>35537</v>
      </c>
      <c r="G142" s="80">
        <f t="shared" si="3"/>
        <v>99.84547089233536</v>
      </c>
    </row>
    <row r="143" spans="1:7" s="22" customFormat="1" ht="18" customHeight="1">
      <c r="A143" s="252"/>
      <c r="B143" s="19"/>
      <c r="C143" s="19">
        <v>4260</v>
      </c>
      <c r="D143" s="20" t="s">
        <v>32</v>
      </c>
      <c r="E143" s="23">
        <v>197000</v>
      </c>
      <c r="F143" s="24">
        <v>196322</v>
      </c>
      <c r="G143" s="80">
        <f t="shared" si="3"/>
        <v>99.65583756345178</v>
      </c>
    </row>
    <row r="144" spans="1:7" s="22" customFormat="1" ht="18" customHeight="1">
      <c r="A144" s="252"/>
      <c r="B144" s="19"/>
      <c r="C144" s="19">
        <v>4270</v>
      </c>
      <c r="D144" s="20" t="s">
        <v>27</v>
      </c>
      <c r="E144" s="23">
        <v>58636</v>
      </c>
      <c r="F144" s="24">
        <v>58154</v>
      </c>
      <c r="G144" s="80">
        <f>F144/E144%</f>
        <v>99.17797939832185</v>
      </c>
    </row>
    <row r="145" spans="1:7" s="22" customFormat="1" ht="18" customHeight="1">
      <c r="A145" s="252"/>
      <c r="B145" s="19"/>
      <c r="C145" s="19">
        <v>4280</v>
      </c>
      <c r="D145" s="20" t="s">
        <v>131</v>
      </c>
      <c r="E145" s="23">
        <v>1900</v>
      </c>
      <c r="F145" s="24">
        <v>1860</v>
      </c>
      <c r="G145" s="80">
        <f>F145/E145%</f>
        <v>97.89473684210526</v>
      </c>
    </row>
    <row r="146" spans="1:7" s="22" customFormat="1" ht="18" customHeight="1">
      <c r="A146" s="252"/>
      <c r="B146" s="19"/>
      <c r="C146" s="19">
        <v>4300</v>
      </c>
      <c r="D146" s="20" t="s">
        <v>30</v>
      </c>
      <c r="E146" s="23">
        <v>46593</v>
      </c>
      <c r="F146" s="24">
        <v>37237</v>
      </c>
      <c r="G146" s="80">
        <f t="shared" si="3"/>
        <v>79.9197304316099</v>
      </c>
    </row>
    <row r="147" spans="1:7" s="22" customFormat="1" ht="18" customHeight="1">
      <c r="A147" s="252"/>
      <c r="B147" s="19"/>
      <c r="C147" s="19">
        <v>4350</v>
      </c>
      <c r="D147" s="20" t="s">
        <v>118</v>
      </c>
      <c r="E147" s="23">
        <v>2240</v>
      </c>
      <c r="F147" s="24">
        <v>2122</v>
      </c>
      <c r="G147" s="80">
        <f t="shared" si="3"/>
        <v>94.73214285714285</v>
      </c>
    </row>
    <row r="148" spans="1:7" s="22" customFormat="1" ht="18" customHeight="1">
      <c r="A148" s="252"/>
      <c r="B148" s="19"/>
      <c r="C148" s="19">
        <v>4370</v>
      </c>
      <c r="D148" s="20" t="s">
        <v>136</v>
      </c>
      <c r="E148" s="23">
        <v>8600</v>
      </c>
      <c r="F148" s="24">
        <v>8451</v>
      </c>
      <c r="G148" s="80">
        <f t="shared" si="3"/>
        <v>98.26744186046513</v>
      </c>
    </row>
    <row r="149" spans="1:7" s="22" customFormat="1" ht="18" customHeight="1">
      <c r="A149" s="252"/>
      <c r="B149" s="19"/>
      <c r="C149" s="19">
        <v>4410</v>
      </c>
      <c r="D149" s="20" t="s">
        <v>45</v>
      </c>
      <c r="E149" s="23">
        <v>2900</v>
      </c>
      <c r="F149" s="24">
        <v>2891</v>
      </c>
      <c r="G149" s="80">
        <f t="shared" si="3"/>
        <v>99.6896551724138</v>
      </c>
    </row>
    <row r="150" spans="1:7" s="22" customFormat="1" ht="18" customHeight="1">
      <c r="A150" s="252"/>
      <c r="B150" s="19"/>
      <c r="C150" s="19">
        <v>4440</v>
      </c>
      <c r="D150" s="20" t="s">
        <v>55</v>
      </c>
      <c r="E150" s="23">
        <v>172977</v>
      </c>
      <c r="F150" s="24">
        <v>172977</v>
      </c>
      <c r="G150" s="80">
        <f t="shared" si="3"/>
        <v>100</v>
      </c>
    </row>
    <row r="151" spans="1:7" s="22" customFormat="1" ht="18" customHeight="1">
      <c r="A151" s="252"/>
      <c r="B151" s="19"/>
      <c r="C151" s="19">
        <v>4740</v>
      </c>
      <c r="D151" s="20" t="s">
        <v>133</v>
      </c>
      <c r="E151" s="23">
        <v>1850</v>
      </c>
      <c r="F151" s="24">
        <v>1599</v>
      </c>
      <c r="G151" s="80">
        <f t="shared" si="3"/>
        <v>86.43243243243244</v>
      </c>
    </row>
    <row r="152" spans="1:7" s="22" customFormat="1" ht="18" customHeight="1">
      <c r="A152" s="252"/>
      <c r="B152" s="19"/>
      <c r="C152" s="19">
        <v>6050</v>
      </c>
      <c r="D152" s="20" t="s">
        <v>24</v>
      </c>
      <c r="E152" s="23">
        <v>881404</v>
      </c>
      <c r="F152" s="24">
        <v>880465</v>
      </c>
      <c r="G152" s="80">
        <f t="shared" si="3"/>
        <v>99.8934654256164</v>
      </c>
    </row>
    <row r="153" spans="1:7" s="22" customFormat="1" ht="18" customHeight="1">
      <c r="A153" s="252"/>
      <c r="B153" s="19">
        <v>80103</v>
      </c>
      <c r="C153" s="19"/>
      <c r="D153" s="20" t="s">
        <v>154</v>
      </c>
      <c r="E153" s="108">
        <f>SUM(E154:E158)</f>
        <v>348835</v>
      </c>
      <c r="F153" s="108">
        <f>SUM(F154:F158)</f>
        <v>348246</v>
      </c>
      <c r="G153" s="80">
        <f t="shared" si="3"/>
        <v>99.83115226396434</v>
      </c>
    </row>
    <row r="154" spans="1:7" s="22" customFormat="1" ht="18" customHeight="1">
      <c r="A154" s="252"/>
      <c r="B154" s="19"/>
      <c r="C154" s="19">
        <v>3020</v>
      </c>
      <c r="D154" s="20" t="s">
        <v>53</v>
      </c>
      <c r="E154" s="23">
        <v>19839</v>
      </c>
      <c r="F154" s="24">
        <v>19767</v>
      </c>
      <c r="G154" s="80">
        <f t="shared" si="3"/>
        <v>99.63707848177832</v>
      </c>
    </row>
    <row r="155" spans="1:7" s="22" customFormat="1" ht="18" customHeight="1">
      <c r="A155" s="252"/>
      <c r="B155" s="19"/>
      <c r="C155" s="19">
        <v>4010</v>
      </c>
      <c r="D155" s="20" t="s">
        <v>43</v>
      </c>
      <c r="E155" s="23">
        <v>258878</v>
      </c>
      <c r="F155" s="24">
        <v>258573</v>
      </c>
      <c r="G155" s="80">
        <f t="shared" si="3"/>
        <v>99.88218388584585</v>
      </c>
    </row>
    <row r="156" spans="1:7" s="22" customFormat="1" ht="18" customHeight="1">
      <c r="A156" s="252"/>
      <c r="B156" s="19"/>
      <c r="C156" s="19">
        <v>4040</v>
      </c>
      <c r="D156" s="20" t="s">
        <v>36</v>
      </c>
      <c r="E156" s="23">
        <v>19231</v>
      </c>
      <c r="F156" s="24">
        <v>19230</v>
      </c>
      <c r="G156" s="80">
        <f t="shared" si="3"/>
        <v>99.99480006239925</v>
      </c>
    </row>
    <row r="157" spans="1:7" s="22" customFormat="1" ht="18" customHeight="1">
      <c r="A157" s="252"/>
      <c r="B157" s="19"/>
      <c r="C157" s="19">
        <v>4110</v>
      </c>
      <c r="D157" s="20" t="s">
        <v>37</v>
      </c>
      <c r="E157" s="23">
        <v>44375</v>
      </c>
      <c r="F157" s="24">
        <v>44287</v>
      </c>
      <c r="G157" s="80">
        <f t="shared" si="3"/>
        <v>99.80169014084507</v>
      </c>
    </row>
    <row r="158" spans="1:7" s="22" customFormat="1" ht="18" customHeight="1">
      <c r="A158" s="252"/>
      <c r="B158" s="19"/>
      <c r="C158" s="19">
        <v>4120</v>
      </c>
      <c r="D158" s="20" t="s">
        <v>38</v>
      </c>
      <c r="E158" s="23">
        <v>6512</v>
      </c>
      <c r="F158" s="24">
        <v>6389</v>
      </c>
      <c r="G158" s="80">
        <f t="shared" si="3"/>
        <v>98.11117936117935</v>
      </c>
    </row>
    <row r="159" spans="1:7" s="22" customFormat="1" ht="18" customHeight="1">
      <c r="A159" s="252"/>
      <c r="B159" s="19">
        <v>80104</v>
      </c>
      <c r="C159" s="19"/>
      <c r="D159" s="20" t="s">
        <v>96</v>
      </c>
      <c r="E159" s="108">
        <f>SUM(E160:E175)</f>
        <v>734026</v>
      </c>
      <c r="F159" s="108">
        <f>SUM(F160:F175)</f>
        <v>727980</v>
      </c>
      <c r="G159" s="80">
        <f t="shared" si="3"/>
        <v>99.17632345448254</v>
      </c>
    </row>
    <row r="160" spans="1:7" s="22" customFormat="1" ht="18" customHeight="1">
      <c r="A160" s="252"/>
      <c r="B160" s="19"/>
      <c r="C160" s="19">
        <v>2310</v>
      </c>
      <c r="D160" s="20" t="s">
        <v>137</v>
      </c>
      <c r="E160" s="147">
        <v>3383</v>
      </c>
      <c r="F160" s="148">
        <v>3383</v>
      </c>
      <c r="G160" s="80">
        <f t="shared" si="3"/>
        <v>100</v>
      </c>
    </row>
    <row r="161" spans="1:7" s="22" customFormat="1" ht="18" customHeight="1">
      <c r="A161" s="252"/>
      <c r="B161" s="19"/>
      <c r="C161" s="19">
        <v>3020</v>
      </c>
      <c r="D161" s="20" t="s">
        <v>53</v>
      </c>
      <c r="E161" s="23">
        <v>21600</v>
      </c>
      <c r="F161" s="24">
        <v>21561</v>
      </c>
      <c r="G161" s="80">
        <f t="shared" si="3"/>
        <v>99.81944444444444</v>
      </c>
    </row>
    <row r="162" spans="1:7" s="22" customFormat="1" ht="18" customHeight="1">
      <c r="A162" s="252"/>
      <c r="B162" s="19"/>
      <c r="C162" s="19">
        <v>4010</v>
      </c>
      <c r="D162" s="20" t="s">
        <v>43</v>
      </c>
      <c r="E162" s="23">
        <v>446011</v>
      </c>
      <c r="F162" s="24">
        <v>442925</v>
      </c>
      <c r="G162" s="80">
        <f t="shared" si="3"/>
        <v>99.30808881395302</v>
      </c>
    </row>
    <row r="163" spans="1:7" s="22" customFormat="1" ht="18" customHeight="1">
      <c r="A163" s="252"/>
      <c r="B163" s="19"/>
      <c r="C163" s="19">
        <v>4040</v>
      </c>
      <c r="D163" s="20" t="s">
        <v>36</v>
      </c>
      <c r="E163" s="23">
        <v>29310</v>
      </c>
      <c r="F163" s="24">
        <v>29310</v>
      </c>
      <c r="G163" s="80">
        <f t="shared" si="3"/>
        <v>100</v>
      </c>
    </row>
    <row r="164" spans="1:7" s="22" customFormat="1" ht="18" customHeight="1">
      <c r="A164" s="252"/>
      <c r="B164" s="19"/>
      <c r="C164" s="19">
        <v>4110</v>
      </c>
      <c r="D164" s="20" t="s">
        <v>37</v>
      </c>
      <c r="E164" s="23">
        <v>74371</v>
      </c>
      <c r="F164" s="24">
        <v>73692</v>
      </c>
      <c r="G164" s="80">
        <f t="shared" si="3"/>
        <v>99.08700972153125</v>
      </c>
    </row>
    <row r="165" spans="1:7" s="22" customFormat="1" ht="18" customHeight="1">
      <c r="A165" s="252"/>
      <c r="B165" s="19"/>
      <c r="C165" s="19">
        <v>4120</v>
      </c>
      <c r="D165" s="20" t="s">
        <v>38</v>
      </c>
      <c r="E165" s="23">
        <v>10827</v>
      </c>
      <c r="F165" s="24">
        <v>10577</v>
      </c>
      <c r="G165" s="80">
        <f t="shared" si="3"/>
        <v>97.69095779070841</v>
      </c>
    </row>
    <row r="166" spans="1:7" s="22" customFormat="1" ht="18" customHeight="1">
      <c r="A166" s="252"/>
      <c r="B166" s="19"/>
      <c r="C166" s="19">
        <v>4210</v>
      </c>
      <c r="D166" s="20" t="s">
        <v>41</v>
      </c>
      <c r="E166" s="23">
        <v>30450</v>
      </c>
      <c r="F166" s="24">
        <v>30286</v>
      </c>
      <c r="G166" s="80">
        <f t="shared" si="3"/>
        <v>99.46141215106732</v>
      </c>
    </row>
    <row r="167" spans="1:7" s="22" customFormat="1" ht="18" customHeight="1">
      <c r="A167" s="252"/>
      <c r="B167" s="19"/>
      <c r="C167" s="19">
        <v>4220</v>
      </c>
      <c r="D167" s="20" t="s">
        <v>119</v>
      </c>
      <c r="E167" s="23">
        <v>52500</v>
      </c>
      <c r="F167" s="24">
        <v>52328</v>
      </c>
      <c r="G167" s="80">
        <f t="shared" si="3"/>
        <v>99.67238095238096</v>
      </c>
    </row>
    <row r="168" spans="1:7" s="22" customFormat="1" ht="18" customHeight="1">
      <c r="A168" s="252"/>
      <c r="B168" s="19"/>
      <c r="C168" s="19">
        <v>4260</v>
      </c>
      <c r="D168" s="20" t="s">
        <v>32</v>
      </c>
      <c r="E168" s="23">
        <v>16775</v>
      </c>
      <c r="F168" s="24">
        <v>15904</v>
      </c>
      <c r="G168" s="80">
        <f t="shared" si="3"/>
        <v>94.80774962742176</v>
      </c>
    </row>
    <row r="169" spans="1:7" s="22" customFormat="1" ht="18" customHeight="1">
      <c r="A169" s="252"/>
      <c r="B169" s="19"/>
      <c r="C169" s="19">
        <v>4280</v>
      </c>
      <c r="D169" s="20" t="s">
        <v>131</v>
      </c>
      <c r="E169" s="23">
        <v>200</v>
      </c>
      <c r="F169" s="24">
        <v>0</v>
      </c>
      <c r="G169" s="80">
        <f t="shared" si="3"/>
        <v>0</v>
      </c>
    </row>
    <row r="170" spans="1:7" s="22" customFormat="1" ht="18" customHeight="1">
      <c r="A170" s="252"/>
      <c r="B170" s="19"/>
      <c r="C170" s="19">
        <v>4300</v>
      </c>
      <c r="D170" s="20" t="s">
        <v>30</v>
      </c>
      <c r="E170" s="23">
        <v>5000</v>
      </c>
      <c r="F170" s="24">
        <v>4938</v>
      </c>
      <c r="G170" s="80">
        <f t="shared" si="3"/>
        <v>98.76</v>
      </c>
    </row>
    <row r="171" spans="1:7" s="22" customFormat="1" ht="18" customHeight="1">
      <c r="A171" s="252"/>
      <c r="B171" s="19"/>
      <c r="C171" s="19">
        <v>4370</v>
      </c>
      <c r="D171" s="20" t="s">
        <v>136</v>
      </c>
      <c r="E171" s="23">
        <v>650</v>
      </c>
      <c r="F171" s="24">
        <v>547</v>
      </c>
      <c r="G171" s="80">
        <f t="shared" si="3"/>
        <v>84.15384615384616</v>
      </c>
    </row>
    <row r="172" spans="1:7" s="22" customFormat="1" ht="18" customHeight="1">
      <c r="A172" s="252"/>
      <c r="B172" s="19"/>
      <c r="C172" s="19">
        <v>4410</v>
      </c>
      <c r="D172" s="20" t="s">
        <v>45</v>
      </c>
      <c r="E172" s="23">
        <v>700</v>
      </c>
      <c r="F172" s="24">
        <v>347</v>
      </c>
      <c r="G172" s="80">
        <f t="shared" si="3"/>
        <v>49.57142857142857</v>
      </c>
    </row>
    <row r="173" spans="1:7" s="22" customFormat="1" ht="18" customHeight="1">
      <c r="A173" s="252"/>
      <c r="B173" s="19"/>
      <c r="C173" s="19">
        <v>4440</v>
      </c>
      <c r="D173" s="20" t="s">
        <v>46</v>
      </c>
      <c r="E173" s="23">
        <v>34249</v>
      </c>
      <c r="F173" s="24">
        <v>34249</v>
      </c>
      <c r="G173" s="80">
        <f t="shared" si="3"/>
        <v>100</v>
      </c>
    </row>
    <row r="174" spans="1:7" s="22" customFormat="1" ht="18" customHeight="1">
      <c r="A174" s="252"/>
      <c r="B174" s="19"/>
      <c r="C174" s="19">
        <v>4740</v>
      </c>
      <c r="D174" s="20" t="s">
        <v>162</v>
      </c>
      <c r="E174" s="23">
        <v>200</v>
      </c>
      <c r="F174" s="24">
        <v>195</v>
      </c>
      <c r="G174" s="80">
        <f t="shared" si="3"/>
        <v>97.5</v>
      </c>
    </row>
    <row r="175" spans="1:7" s="22" customFormat="1" ht="18" customHeight="1">
      <c r="A175" s="252"/>
      <c r="B175" s="19"/>
      <c r="C175" s="19">
        <v>6050</v>
      </c>
      <c r="D175" s="20" t="s">
        <v>24</v>
      </c>
      <c r="E175" s="23">
        <v>7800</v>
      </c>
      <c r="F175" s="24">
        <v>7738</v>
      </c>
      <c r="G175" s="80">
        <f>F175/E175*10000%</f>
        <v>99.2051282051282</v>
      </c>
    </row>
    <row r="176" spans="1:7" s="22" customFormat="1" ht="18" customHeight="1">
      <c r="A176" s="252"/>
      <c r="B176" s="19">
        <v>80110</v>
      </c>
      <c r="C176" s="19"/>
      <c r="D176" s="20" t="s">
        <v>57</v>
      </c>
      <c r="E176" s="108">
        <f>SUM(E177:E191)</f>
        <v>1923110</v>
      </c>
      <c r="F176" s="108">
        <f>SUM(F177:F191)</f>
        <v>1917352</v>
      </c>
      <c r="G176" s="80">
        <f t="shared" si="3"/>
        <v>99.70058914986663</v>
      </c>
    </row>
    <row r="177" spans="1:7" s="22" customFormat="1" ht="18" customHeight="1">
      <c r="A177" s="252"/>
      <c r="B177" s="19"/>
      <c r="C177" s="19">
        <v>3020</v>
      </c>
      <c r="D177" s="20" t="s">
        <v>58</v>
      </c>
      <c r="E177" s="23">
        <v>88486</v>
      </c>
      <c r="F177" s="24">
        <v>88486</v>
      </c>
      <c r="G177" s="80">
        <f t="shared" si="3"/>
        <v>100</v>
      </c>
    </row>
    <row r="178" spans="1:7" s="22" customFormat="1" ht="18" customHeight="1">
      <c r="A178" s="252"/>
      <c r="B178" s="19"/>
      <c r="C178" s="19">
        <v>4010</v>
      </c>
      <c r="D178" s="20" t="s">
        <v>43</v>
      </c>
      <c r="E178" s="23">
        <v>1173395</v>
      </c>
      <c r="F178" s="24">
        <v>1173393</v>
      </c>
      <c r="G178" s="80">
        <f t="shared" si="3"/>
        <v>99.99982955441263</v>
      </c>
    </row>
    <row r="179" spans="1:7" s="22" customFormat="1" ht="18" customHeight="1">
      <c r="A179" s="252"/>
      <c r="B179" s="19"/>
      <c r="C179" s="19">
        <v>4040</v>
      </c>
      <c r="D179" s="20" t="s">
        <v>44</v>
      </c>
      <c r="E179" s="23">
        <v>86154</v>
      </c>
      <c r="F179" s="24">
        <v>86153</v>
      </c>
      <c r="G179" s="80">
        <f t="shared" si="3"/>
        <v>99.99883928778699</v>
      </c>
    </row>
    <row r="180" spans="1:7" s="22" customFormat="1" ht="18" customHeight="1">
      <c r="A180" s="252"/>
      <c r="B180" s="19"/>
      <c r="C180" s="19">
        <v>4110</v>
      </c>
      <c r="D180" s="20" t="s">
        <v>37</v>
      </c>
      <c r="E180" s="23">
        <v>201915</v>
      </c>
      <c r="F180" s="24">
        <v>200214</v>
      </c>
      <c r="G180" s="80">
        <f t="shared" si="3"/>
        <v>99.15756630265211</v>
      </c>
    </row>
    <row r="181" spans="1:7" s="22" customFormat="1" ht="18" customHeight="1">
      <c r="A181" s="252"/>
      <c r="B181" s="19"/>
      <c r="C181" s="19">
        <v>4120</v>
      </c>
      <c r="D181" s="20" t="s">
        <v>38</v>
      </c>
      <c r="E181" s="23">
        <v>29970</v>
      </c>
      <c r="F181" s="24">
        <v>29405</v>
      </c>
      <c r="G181" s="80">
        <f t="shared" si="3"/>
        <v>98.11478144811478</v>
      </c>
    </row>
    <row r="182" spans="1:7" s="22" customFormat="1" ht="18" customHeight="1">
      <c r="A182" s="252"/>
      <c r="B182" s="19"/>
      <c r="C182" s="19">
        <v>4210</v>
      </c>
      <c r="D182" s="20" t="s">
        <v>41</v>
      </c>
      <c r="E182" s="23">
        <v>13371</v>
      </c>
      <c r="F182" s="24">
        <v>13370</v>
      </c>
      <c r="G182" s="80">
        <f t="shared" si="3"/>
        <v>99.99252112781393</v>
      </c>
    </row>
    <row r="183" spans="1:7" s="22" customFormat="1" ht="18" customHeight="1">
      <c r="A183" s="252"/>
      <c r="B183" s="19"/>
      <c r="C183" s="19">
        <v>4240</v>
      </c>
      <c r="D183" s="20" t="s">
        <v>54</v>
      </c>
      <c r="E183" s="23">
        <v>3600</v>
      </c>
      <c r="F183" s="24">
        <v>3593</v>
      </c>
      <c r="G183" s="80">
        <f t="shared" si="3"/>
        <v>99.80555555555556</v>
      </c>
    </row>
    <row r="184" spans="1:7" s="22" customFormat="1" ht="18" customHeight="1">
      <c r="A184" s="252"/>
      <c r="B184" s="19"/>
      <c r="C184" s="19">
        <v>4260</v>
      </c>
      <c r="D184" s="20" t="s">
        <v>32</v>
      </c>
      <c r="E184" s="23">
        <v>129110</v>
      </c>
      <c r="F184" s="24">
        <v>127302</v>
      </c>
      <c r="G184" s="80">
        <f t="shared" si="3"/>
        <v>98.59964371466191</v>
      </c>
    </row>
    <row r="185" spans="1:7" s="22" customFormat="1" ht="18" customHeight="1">
      <c r="A185" s="252"/>
      <c r="B185" s="19"/>
      <c r="C185" s="19">
        <v>4270</v>
      </c>
      <c r="D185" s="20" t="s">
        <v>27</v>
      </c>
      <c r="E185" s="23">
        <v>98414</v>
      </c>
      <c r="F185" s="24">
        <v>98291</v>
      </c>
      <c r="G185" s="80">
        <f t="shared" si="3"/>
        <v>99.87501778202288</v>
      </c>
    </row>
    <row r="186" spans="1:7" s="22" customFormat="1" ht="18" customHeight="1">
      <c r="A186" s="252"/>
      <c r="B186" s="19"/>
      <c r="C186" s="19">
        <v>4280</v>
      </c>
      <c r="D186" s="20" t="s">
        <v>131</v>
      </c>
      <c r="E186" s="23">
        <v>550</v>
      </c>
      <c r="F186" s="24">
        <v>370</v>
      </c>
      <c r="G186" s="80">
        <f>F186/E186%</f>
        <v>67.27272727272727</v>
      </c>
    </row>
    <row r="187" spans="1:7" s="22" customFormat="1" ht="18" customHeight="1">
      <c r="A187" s="252"/>
      <c r="B187" s="19"/>
      <c r="C187" s="19">
        <v>4300</v>
      </c>
      <c r="D187" s="20" t="s">
        <v>30</v>
      </c>
      <c r="E187" s="23">
        <v>13000</v>
      </c>
      <c r="F187" s="24">
        <v>11686</v>
      </c>
      <c r="G187" s="80">
        <f t="shared" si="3"/>
        <v>89.8923076923077</v>
      </c>
    </row>
    <row r="188" spans="1:7" s="22" customFormat="1" ht="18" customHeight="1">
      <c r="A188" s="252"/>
      <c r="B188" s="19"/>
      <c r="C188" s="19">
        <v>4370</v>
      </c>
      <c r="D188" s="20" t="s">
        <v>136</v>
      </c>
      <c r="E188" s="23">
        <v>3700</v>
      </c>
      <c r="F188" s="24">
        <v>3644</v>
      </c>
      <c r="G188" s="80">
        <f t="shared" si="3"/>
        <v>98.48648648648648</v>
      </c>
    </row>
    <row r="189" spans="1:7" s="22" customFormat="1" ht="18" customHeight="1">
      <c r="A189" s="252"/>
      <c r="B189" s="19"/>
      <c r="C189" s="19">
        <v>4410</v>
      </c>
      <c r="D189" s="20" t="s">
        <v>45</v>
      </c>
      <c r="E189" s="23">
        <v>4116</v>
      </c>
      <c r="F189" s="24">
        <v>4116</v>
      </c>
      <c r="G189" s="80">
        <f t="shared" si="3"/>
        <v>100</v>
      </c>
    </row>
    <row r="190" spans="1:7" s="22" customFormat="1" ht="18" customHeight="1">
      <c r="A190" s="252"/>
      <c r="B190" s="19"/>
      <c r="C190" s="19">
        <v>4440</v>
      </c>
      <c r="D190" s="20" t="s">
        <v>46</v>
      </c>
      <c r="E190" s="23">
        <v>76729</v>
      </c>
      <c r="F190" s="24">
        <v>76729</v>
      </c>
      <c r="G190" s="80">
        <f t="shared" si="3"/>
        <v>100</v>
      </c>
    </row>
    <row r="191" spans="1:7" s="22" customFormat="1" ht="18" customHeight="1">
      <c r="A191" s="252"/>
      <c r="B191" s="19"/>
      <c r="C191" s="19">
        <v>4740</v>
      </c>
      <c r="D191" s="20" t="s">
        <v>138</v>
      </c>
      <c r="E191" s="23">
        <v>600</v>
      </c>
      <c r="F191" s="24">
        <v>600</v>
      </c>
      <c r="G191" s="80">
        <f t="shared" si="3"/>
        <v>100</v>
      </c>
    </row>
    <row r="192" spans="1:7" s="22" customFormat="1" ht="18" customHeight="1">
      <c r="A192" s="252"/>
      <c r="B192" s="19">
        <v>80113</v>
      </c>
      <c r="C192" s="19"/>
      <c r="D192" s="20" t="s">
        <v>59</v>
      </c>
      <c r="E192" s="108">
        <f>SUM(E193:E201)</f>
        <v>358883</v>
      </c>
      <c r="F192" s="108">
        <f>SUM(F193:F201)</f>
        <v>358366</v>
      </c>
      <c r="G192" s="80">
        <f t="shared" si="3"/>
        <v>99.85594190864433</v>
      </c>
    </row>
    <row r="193" spans="1:7" s="22" customFormat="1" ht="18" customHeight="1">
      <c r="A193" s="252"/>
      <c r="B193" s="19"/>
      <c r="C193" s="19">
        <v>3020</v>
      </c>
      <c r="D193" s="20" t="s">
        <v>83</v>
      </c>
      <c r="E193" s="23">
        <v>150</v>
      </c>
      <c r="F193" s="24">
        <v>145</v>
      </c>
      <c r="G193" s="80">
        <f t="shared" si="3"/>
        <v>96.66666666666667</v>
      </c>
    </row>
    <row r="194" spans="1:7" s="22" customFormat="1" ht="18" customHeight="1">
      <c r="A194" s="252"/>
      <c r="B194" s="19"/>
      <c r="C194" s="19">
        <v>4010</v>
      </c>
      <c r="D194" s="20" t="s">
        <v>43</v>
      </c>
      <c r="E194" s="23">
        <v>55303</v>
      </c>
      <c r="F194" s="24">
        <v>55238</v>
      </c>
      <c r="G194" s="80">
        <f t="shared" si="3"/>
        <v>99.8824656890223</v>
      </c>
    </row>
    <row r="195" spans="1:7" s="22" customFormat="1" ht="18" customHeight="1">
      <c r="A195" s="252"/>
      <c r="B195" s="19"/>
      <c r="C195" s="19">
        <v>4040</v>
      </c>
      <c r="D195" s="20" t="s">
        <v>36</v>
      </c>
      <c r="E195" s="23">
        <v>2432</v>
      </c>
      <c r="F195" s="24">
        <v>2432</v>
      </c>
      <c r="G195" s="80">
        <f t="shared" si="3"/>
        <v>100</v>
      </c>
    </row>
    <row r="196" spans="1:7" s="22" customFormat="1" ht="18" customHeight="1">
      <c r="A196" s="252"/>
      <c r="B196" s="19"/>
      <c r="C196" s="19">
        <v>4110</v>
      </c>
      <c r="D196" s="20" t="s">
        <v>37</v>
      </c>
      <c r="E196" s="23">
        <v>7298</v>
      </c>
      <c r="F196" s="24">
        <v>7277</v>
      </c>
      <c r="G196" s="80">
        <f>F196/E196%</f>
        <v>99.71224993148807</v>
      </c>
    </row>
    <row r="197" spans="1:7" s="22" customFormat="1" ht="18" customHeight="1">
      <c r="A197" s="252"/>
      <c r="B197" s="19"/>
      <c r="C197" s="19">
        <v>4120</v>
      </c>
      <c r="D197" s="20" t="s">
        <v>38</v>
      </c>
      <c r="E197" s="23">
        <v>353</v>
      </c>
      <c r="F197" s="24">
        <v>313</v>
      </c>
      <c r="G197" s="80">
        <f>F197/E197%</f>
        <v>88.66855524079321</v>
      </c>
    </row>
    <row r="198" spans="1:7" s="22" customFormat="1" ht="18" customHeight="1">
      <c r="A198" s="252"/>
      <c r="B198" s="19"/>
      <c r="C198" s="19">
        <v>4210</v>
      </c>
      <c r="D198" s="20" t="s">
        <v>41</v>
      </c>
      <c r="E198" s="23">
        <v>34500</v>
      </c>
      <c r="F198" s="24">
        <v>34345</v>
      </c>
      <c r="G198" s="80">
        <f t="shared" si="3"/>
        <v>99.55072463768116</v>
      </c>
    </row>
    <row r="199" spans="1:7" s="22" customFormat="1" ht="18" customHeight="1">
      <c r="A199" s="252"/>
      <c r="B199" s="19"/>
      <c r="C199" s="19">
        <v>4300</v>
      </c>
      <c r="D199" s="20" t="s">
        <v>30</v>
      </c>
      <c r="E199" s="23">
        <v>255500</v>
      </c>
      <c r="F199" s="24">
        <v>255269</v>
      </c>
      <c r="G199" s="80">
        <f t="shared" si="3"/>
        <v>99.9095890410959</v>
      </c>
    </row>
    <row r="200" spans="1:7" s="22" customFormat="1" ht="18" customHeight="1">
      <c r="A200" s="252"/>
      <c r="B200" s="19"/>
      <c r="C200" s="19">
        <v>4430</v>
      </c>
      <c r="D200" s="20" t="s">
        <v>60</v>
      </c>
      <c r="E200" s="23">
        <v>1220</v>
      </c>
      <c r="F200" s="24">
        <v>1220</v>
      </c>
      <c r="G200" s="80">
        <f t="shared" si="3"/>
        <v>100</v>
      </c>
    </row>
    <row r="201" spans="1:7" s="22" customFormat="1" ht="18" customHeight="1">
      <c r="A201" s="252"/>
      <c r="B201" s="19"/>
      <c r="C201" s="19">
        <v>4440</v>
      </c>
      <c r="D201" s="20" t="s">
        <v>46</v>
      </c>
      <c r="E201" s="23">
        <v>2127</v>
      </c>
      <c r="F201" s="24">
        <v>2127</v>
      </c>
      <c r="G201" s="80">
        <f t="shared" si="3"/>
        <v>100</v>
      </c>
    </row>
    <row r="202" spans="1:8" s="22" customFormat="1" ht="18" customHeight="1">
      <c r="A202" s="252"/>
      <c r="B202" s="19">
        <v>80114</v>
      </c>
      <c r="C202" s="19"/>
      <c r="D202" s="20" t="s">
        <v>61</v>
      </c>
      <c r="E202" s="108">
        <f>SUM(E203:E215)</f>
        <v>271501</v>
      </c>
      <c r="F202" s="108">
        <f>SUM(F203:F215)</f>
        <v>270891</v>
      </c>
      <c r="G202" s="80">
        <f>F202/E202%</f>
        <v>99.77532311114875</v>
      </c>
      <c r="H202" s="151"/>
    </row>
    <row r="203" spans="1:7" s="22" customFormat="1" ht="18" customHeight="1">
      <c r="A203" s="252"/>
      <c r="B203" s="19"/>
      <c r="C203" s="19">
        <v>3020</v>
      </c>
      <c r="D203" s="20" t="s">
        <v>53</v>
      </c>
      <c r="E203" s="23">
        <v>1000</v>
      </c>
      <c r="F203" s="24">
        <v>998</v>
      </c>
      <c r="G203" s="80">
        <f t="shared" si="3"/>
        <v>99.8</v>
      </c>
    </row>
    <row r="204" spans="1:7" s="22" customFormat="1" ht="18" customHeight="1">
      <c r="A204" s="252"/>
      <c r="B204" s="19"/>
      <c r="C204" s="19">
        <v>4010</v>
      </c>
      <c r="D204" s="20" t="s">
        <v>43</v>
      </c>
      <c r="E204" s="23">
        <v>195818</v>
      </c>
      <c r="F204" s="24">
        <v>195812</v>
      </c>
      <c r="G204" s="80">
        <f t="shared" si="3"/>
        <v>99.99693593030263</v>
      </c>
    </row>
    <row r="205" spans="1:7" s="22" customFormat="1" ht="18" customHeight="1">
      <c r="A205" s="252"/>
      <c r="B205" s="19"/>
      <c r="C205" s="19">
        <v>4040</v>
      </c>
      <c r="D205" s="20" t="s">
        <v>44</v>
      </c>
      <c r="E205" s="23">
        <v>14210</v>
      </c>
      <c r="F205" s="24">
        <v>14210</v>
      </c>
      <c r="G205" s="80">
        <f t="shared" si="3"/>
        <v>100</v>
      </c>
    </row>
    <row r="206" spans="1:7" s="22" customFormat="1" ht="18" customHeight="1">
      <c r="A206" s="252"/>
      <c r="B206" s="19"/>
      <c r="C206" s="19">
        <v>4110</v>
      </c>
      <c r="D206" s="20" t="s">
        <v>37</v>
      </c>
      <c r="E206" s="23">
        <v>32117</v>
      </c>
      <c r="F206" s="24">
        <v>31813</v>
      </c>
      <c r="G206" s="80">
        <f aca="true" t="shared" si="4" ref="G206:G324">F206/E206*10000%</f>
        <v>99.05346078400848</v>
      </c>
    </row>
    <row r="207" spans="1:7" s="22" customFormat="1" ht="18" customHeight="1">
      <c r="A207" s="252"/>
      <c r="B207" s="19"/>
      <c r="C207" s="19">
        <v>4120</v>
      </c>
      <c r="D207" s="20" t="s">
        <v>38</v>
      </c>
      <c r="E207" s="23">
        <v>4939</v>
      </c>
      <c r="F207" s="24">
        <v>4893</v>
      </c>
      <c r="G207" s="80">
        <f t="shared" si="4"/>
        <v>99.06863737598705</v>
      </c>
    </row>
    <row r="208" spans="1:7" s="22" customFormat="1" ht="18" customHeight="1">
      <c r="A208" s="252"/>
      <c r="B208" s="19"/>
      <c r="C208" s="19">
        <v>4210</v>
      </c>
      <c r="D208" s="20" t="s">
        <v>41</v>
      </c>
      <c r="E208" s="23">
        <v>7505</v>
      </c>
      <c r="F208" s="24">
        <v>7473</v>
      </c>
      <c r="G208" s="80">
        <f t="shared" si="4"/>
        <v>99.57361758827449</v>
      </c>
    </row>
    <row r="209" spans="1:7" s="22" customFormat="1" ht="18" customHeight="1">
      <c r="A209" s="252"/>
      <c r="B209" s="19"/>
      <c r="C209" s="19">
        <v>4300</v>
      </c>
      <c r="D209" s="20" t="s">
        <v>30</v>
      </c>
      <c r="E209" s="23">
        <v>1133</v>
      </c>
      <c r="F209" s="24">
        <v>1132</v>
      </c>
      <c r="G209" s="152">
        <f>F209/E209%</f>
        <v>99.9117387466902</v>
      </c>
    </row>
    <row r="210" spans="1:7" s="22" customFormat="1" ht="18" customHeight="1">
      <c r="A210" s="252"/>
      <c r="B210" s="19"/>
      <c r="C210" s="19">
        <v>4370</v>
      </c>
      <c r="D210" s="20" t="s">
        <v>136</v>
      </c>
      <c r="E210" s="23">
        <v>2000</v>
      </c>
      <c r="F210" s="24">
        <v>1784</v>
      </c>
      <c r="G210" s="152">
        <f>F210/E210%</f>
        <v>89.2</v>
      </c>
    </row>
    <row r="211" spans="1:7" s="22" customFormat="1" ht="18" customHeight="1">
      <c r="A211" s="252"/>
      <c r="B211" s="19"/>
      <c r="C211" s="19">
        <v>4410</v>
      </c>
      <c r="D211" s="20" t="s">
        <v>45</v>
      </c>
      <c r="E211" s="23">
        <v>2840</v>
      </c>
      <c r="F211" s="24">
        <v>2837</v>
      </c>
      <c r="G211" s="80">
        <f t="shared" si="4"/>
        <v>99.89436619718309</v>
      </c>
    </row>
    <row r="212" spans="1:7" s="22" customFormat="1" ht="18" customHeight="1">
      <c r="A212" s="252"/>
      <c r="B212" s="19"/>
      <c r="C212" s="19">
        <v>4440</v>
      </c>
      <c r="D212" s="49" t="s">
        <v>46</v>
      </c>
      <c r="E212" s="23">
        <v>5239</v>
      </c>
      <c r="F212" s="24">
        <v>5239</v>
      </c>
      <c r="G212" s="80">
        <f t="shared" si="4"/>
        <v>100</v>
      </c>
    </row>
    <row r="213" spans="1:7" s="22" customFormat="1" ht="18" customHeight="1">
      <c r="A213" s="252"/>
      <c r="B213" s="19"/>
      <c r="C213" s="19">
        <v>4700</v>
      </c>
      <c r="D213" s="49" t="s">
        <v>132</v>
      </c>
      <c r="E213" s="23">
        <v>1560</v>
      </c>
      <c r="F213" s="24">
        <v>1560</v>
      </c>
      <c r="G213" s="80">
        <f t="shared" si="4"/>
        <v>100</v>
      </c>
    </row>
    <row r="214" spans="1:7" s="22" customFormat="1" ht="18" customHeight="1">
      <c r="A214" s="252"/>
      <c r="B214" s="19"/>
      <c r="C214" s="19">
        <v>4740</v>
      </c>
      <c r="D214" s="49" t="s">
        <v>133</v>
      </c>
      <c r="E214" s="23">
        <v>800</v>
      </c>
      <c r="F214" s="24">
        <v>800</v>
      </c>
      <c r="G214" s="80">
        <f t="shared" si="4"/>
        <v>100</v>
      </c>
    </row>
    <row r="215" spans="1:7" s="22" customFormat="1" ht="18" customHeight="1">
      <c r="A215" s="252"/>
      <c r="B215" s="19"/>
      <c r="C215" s="19">
        <v>4750</v>
      </c>
      <c r="D215" s="49" t="s">
        <v>134</v>
      </c>
      <c r="E215" s="23">
        <v>2340</v>
      </c>
      <c r="F215" s="24">
        <v>2340</v>
      </c>
      <c r="G215" s="80">
        <f t="shared" si="4"/>
        <v>100</v>
      </c>
    </row>
    <row r="216" spans="1:7" s="22" customFormat="1" ht="18" customHeight="1">
      <c r="A216" s="252"/>
      <c r="B216" s="19">
        <v>80146</v>
      </c>
      <c r="C216" s="19"/>
      <c r="D216" s="49" t="s">
        <v>84</v>
      </c>
      <c r="E216" s="108">
        <f>SUM(E217:E220)</f>
        <v>33409</v>
      </c>
      <c r="F216" s="108">
        <f>SUM(F217:F220)</f>
        <v>31034</v>
      </c>
      <c r="G216" s="80">
        <f t="shared" si="4"/>
        <v>92.89113711874046</v>
      </c>
    </row>
    <row r="217" spans="1:7" s="22" customFormat="1" ht="18" customHeight="1">
      <c r="A217" s="252"/>
      <c r="B217" s="19"/>
      <c r="C217" s="19">
        <v>4210</v>
      </c>
      <c r="D217" s="49" t="s">
        <v>41</v>
      </c>
      <c r="E217" s="147">
        <v>1859</v>
      </c>
      <c r="F217" s="148">
        <v>1781</v>
      </c>
      <c r="G217" s="80">
        <f>F217/E217%</f>
        <v>95.8041958041958</v>
      </c>
    </row>
    <row r="218" spans="1:7" s="22" customFormat="1" ht="18" customHeight="1">
      <c r="A218" s="252"/>
      <c r="B218" s="19"/>
      <c r="C218" s="19">
        <v>4300</v>
      </c>
      <c r="D218" s="49" t="s">
        <v>30</v>
      </c>
      <c r="E218" s="147">
        <v>20200</v>
      </c>
      <c r="F218" s="148">
        <v>19576</v>
      </c>
      <c r="G218" s="80">
        <f>F218/E218%</f>
        <v>96.91089108910892</v>
      </c>
    </row>
    <row r="219" spans="1:7" s="22" customFormat="1" ht="18" customHeight="1">
      <c r="A219" s="252"/>
      <c r="B219" s="19"/>
      <c r="C219" s="19">
        <v>4410</v>
      </c>
      <c r="D219" s="49" t="s">
        <v>45</v>
      </c>
      <c r="E219" s="23">
        <v>2600</v>
      </c>
      <c r="F219" s="24">
        <v>1740</v>
      </c>
      <c r="G219" s="80">
        <f t="shared" si="4"/>
        <v>66.92307692307692</v>
      </c>
    </row>
    <row r="220" spans="1:7" s="22" customFormat="1" ht="18" customHeight="1">
      <c r="A220" s="252"/>
      <c r="B220" s="19"/>
      <c r="C220" s="19">
        <v>4700</v>
      </c>
      <c r="D220" s="49" t="s">
        <v>132</v>
      </c>
      <c r="E220" s="23">
        <v>8750</v>
      </c>
      <c r="F220" s="24">
        <v>7937</v>
      </c>
      <c r="G220" s="80">
        <f t="shared" si="4"/>
        <v>90.70857142857143</v>
      </c>
    </row>
    <row r="221" spans="1:7" s="22" customFormat="1" ht="18" customHeight="1">
      <c r="A221" s="252"/>
      <c r="B221" s="19">
        <v>80195</v>
      </c>
      <c r="C221" s="19"/>
      <c r="D221" s="49" t="s">
        <v>120</v>
      </c>
      <c r="E221" s="108">
        <f>SUM(E222:E223)</f>
        <v>78564</v>
      </c>
      <c r="F221" s="108">
        <f>SUM(F222:F223)</f>
        <v>78564</v>
      </c>
      <c r="G221" s="80">
        <f t="shared" si="4"/>
        <v>100</v>
      </c>
    </row>
    <row r="222" spans="1:7" s="22" customFormat="1" ht="18" customHeight="1">
      <c r="A222" s="252"/>
      <c r="B222" s="19"/>
      <c r="C222" s="19">
        <v>4300</v>
      </c>
      <c r="D222" s="49" t="s">
        <v>30</v>
      </c>
      <c r="E222" s="147">
        <v>285</v>
      </c>
      <c r="F222" s="148">
        <v>285</v>
      </c>
      <c r="G222" s="80">
        <f>F222/E222%</f>
        <v>100</v>
      </c>
    </row>
    <row r="223" spans="1:7" s="22" customFormat="1" ht="19.5" customHeight="1">
      <c r="A223" s="252"/>
      <c r="B223" s="146"/>
      <c r="C223" s="19">
        <v>4440</v>
      </c>
      <c r="D223" s="49" t="s">
        <v>46</v>
      </c>
      <c r="E223" s="23">
        <v>78279</v>
      </c>
      <c r="F223" s="24">
        <v>78279</v>
      </c>
      <c r="G223" s="80">
        <f t="shared" si="4"/>
        <v>100</v>
      </c>
    </row>
    <row r="224" spans="1:7" s="22" customFormat="1" ht="18" customHeight="1">
      <c r="A224" s="132">
        <v>851</v>
      </c>
      <c r="B224" s="127"/>
      <c r="C224" s="127"/>
      <c r="D224" s="128" t="s">
        <v>15</v>
      </c>
      <c r="E224" s="129">
        <f>E225+E236+E238</f>
        <v>160720</v>
      </c>
      <c r="F224" s="129">
        <f>F225+F236+F238</f>
        <v>157551</v>
      </c>
      <c r="G224" s="123">
        <f t="shared" si="4"/>
        <v>98.02824788451966</v>
      </c>
    </row>
    <row r="225" spans="1:7" s="22" customFormat="1" ht="18" customHeight="1">
      <c r="A225" s="252"/>
      <c r="B225" s="19">
        <v>85154</v>
      </c>
      <c r="C225" s="19"/>
      <c r="D225" s="46" t="s">
        <v>16</v>
      </c>
      <c r="E225" s="108">
        <f>SUM(E226:E235)</f>
        <v>156000</v>
      </c>
      <c r="F225" s="108">
        <f>SUM(F226:F235)</f>
        <v>152831</v>
      </c>
      <c r="G225" s="80">
        <f t="shared" si="4"/>
        <v>97.96858974358975</v>
      </c>
    </row>
    <row r="226" spans="1:7" s="22" customFormat="1" ht="18" customHeight="1">
      <c r="A226" s="252"/>
      <c r="B226" s="19"/>
      <c r="C226" s="19">
        <v>4010</v>
      </c>
      <c r="D226" s="46" t="s">
        <v>43</v>
      </c>
      <c r="E226" s="147">
        <v>8676</v>
      </c>
      <c r="F226" s="148">
        <v>8551</v>
      </c>
      <c r="G226" s="80">
        <f>F226/E226%</f>
        <v>98.55924389119409</v>
      </c>
    </row>
    <row r="227" spans="1:7" s="22" customFormat="1" ht="18" customHeight="1">
      <c r="A227" s="252"/>
      <c r="B227" s="19"/>
      <c r="C227" s="19">
        <v>4110</v>
      </c>
      <c r="D227" s="46" t="s">
        <v>37</v>
      </c>
      <c r="E227" s="147">
        <v>1312</v>
      </c>
      <c r="F227" s="148">
        <v>1274</v>
      </c>
      <c r="G227" s="80">
        <f>F227/E227%</f>
        <v>97.10365853658537</v>
      </c>
    </row>
    <row r="228" spans="1:7" s="22" customFormat="1" ht="18" customHeight="1">
      <c r="A228" s="252"/>
      <c r="B228" s="19"/>
      <c r="C228" s="19">
        <v>4120</v>
      </c>
      <c r="D228" s="46" t="s">
        <v>38</v>
      </c>
      <c r="E228" s="147">
        <v>212</v>
      </c>
      <c r="F228" s="148">
        <v>204</v>
      </c>
      <c r="G228" s="80">
        <f>F228/E228%</f>
        <v>96.22641509433961</v>
      </c>
    </row>
    <row r="229" spans="1:7" s="22" customFormat="1" ht="18" customHeight="1">
      <c r="A229" s="252"/>
      <c r="B229" s="19"/>
      <c r="C229" s="19">
        <v>4170</v>
      </c>
      <c r="D229" s="46" t="s">
        <v>114</v>
      </c>
      <c r="E229" s="147">
        <v>30000</v>
      </c>
      <c r="F229" s="148">
        <v>30000</v>
      </c>
      <c r="G229" s="80">
        <f>F229/E229%</f>
        <v>100</v>
      </c>
    </row>
    <row r="230" spans="1:7" s="22" customFormat="1" ht="18" customHeight="1">
      <c r="A230" s="252"/>
      <c r="B230" s="19"/>
      <c r="C230" s="19">
        <v>4210</v>
      </c>
      <c r="D230" s="20" t="s">
        <v>41</v>
      </c>
      <c r="E230" s="23">
        <v>15200</v>
      </c>
      <c r="F230" s="24">
        <v>13002</v>
      </c>
      <c r="G230" s="80">
        <f t="shared" si="4"/>
        <v>85.53947368421052</v>
      </c>
    </row>
    <row r="231" spans="1:7" s="22" customFormat="1" ht="18" customHeight="1">
      <c r="A231" s="252"/>
      <c r="B231" s="19"/>
      <c r="C231" s="19">
        <v>4220</v>
      </c>
      <c r="D231" s="46" t="s">
        <v>62</v>
      </c>
      <c r="E231" s="23">
        <v>6500</v>
      </c>
      <c r="F231" s="24">
        <v>6500</v>
      </c>
      <c r="G231" s="80">
        <f t="shared" si="4"/>
        <v>100</v>
      </c>
    </row>
    <row r="232" spans="1:7" s="22" customFormat="1" ht="18" customHeight="1">
      <c r="A232" s="252"/>
      <c r="B232" s="19"/>
      <c r="C232" s="19">
        <v>4270</v>
      </c>
      <c r="D232" s="46" t="s">
        <v>139</v>
      </c>
      <c r="E232" s="23">
        <v>20000</v>
      </c>
      <c r="F232" s="24">
        <v>20000</v>
      </c>
      <c r="G232" s="80">
        <f>F232/E232%</f>
        <v>100</v>
      </c>
    </row>
    <row r="233" spans="1:7" s="22" customFormat="1" ht="18" customHeight="1">
      <c r="A233" s="252"/>
      <c r="B233" s="19"/>
      <c r="C233" s="19">
        <v>4300</v>
      </c>
      <c r="D233" s="46" t="s">
        <v>30</v>
      </c>
      <c r="E233" s="23">
        <v>72800</v>
      </c>
      <c r="F233" s="24">
        <v>72800</v>
      </c>
      <c r="G233" s="80">
        <f t="shared" si="4"/>
        <v>100</v>
      </c>
    </row>
    <row r="234" spans="1:7" s="22" customFormat="1" ht="18" customHeight="1">
      <c r="A234" s="252"/>
      <c r="B234" s="19"/>
      <c r="C234" s="19">
        <v>4410</v>
      </c>
      <c r="D234" s="46" t="s">
        <v>45</v>
      </c>
      <c r="E234" s="23">
        <v>500</v>
      </c>
      <c r="F234" s="24">
        <v>500</v>
      </c>
      <c r="G234" s="80">
        <f t="shared" si="4"/>
        <v>100</v>
      </c>
    </row>
    <row r="235" spans="1:7" s="22" customFormat="1" ht="18" customHeight="1">
      <c r="A235" s="252"/>
      <c r="B235" s="19"/>
      <c r="C235" s="19">
        <v>4750</v>
      </c>
      <c r="D235" s="46" t="s">
        <v>159</v>
      </c>
      <c r="E235" s="23">
        <v>800</v>
      </c>
      <c r="F235" s="24">
        <v>0</v>
      </c>
      <c r="G235" s="80">
        <f t="shared" si="4"/>
        <v>0</v>
      </c>
    </row>
    <row r="236" spans="1:7" s="22" customFormat="1" ht="18" customHeight="1">
      <c r="A236" s="252"/>
      <c r="B236" s="19">
        <v>85153</v>
      </c>
      <c r="C236" s="19"/>
      <c r="D236" s="46" t="s">
        <v>140</v>
      </c>
      <c r="E236" s="108">
        <v>4000</v>
      </c>
      <c r="F236" s="111">
        <v>4000</v>
      </c>
      <c r="G236" s="80">
        <f t="shared" si="4"/>
        <v>100</v>
      </c>
    </row>
    <row r="237" spans="1:7" s="22" customFormat="1" ht="18" customHeight="1">
      <c r="A237" s="252"/>
      <c r="B237" s="39"/>
      <c r="C237" s="19">
        <v>4300</v>
      </c>
      <c r="D237" s="46" t="s">
        <v>30</v>
      </c>
      <c r="E237" s="23">
        <v>4000</v>
      </c>
      <c r="F237" s="24">
        <v>4000</v>
      </c>
      <c r="G237" s="80">
        <f>F237/E237%</f>
        <v>100</v>
      </c>
    </row>
    <row r="238" spans="1:7" s="22" customFormat="1" ht="18" customHeight="1">
      <c r="A238" s="53"/>
      <c r="B238" s="69">
        <v>85195</v>
      </c>
      <c r="C238" s="102"/>
      <c r="D238" s="194" t="s">
        <v>164</v>
      </c>
      <c r="E238" s="117">
        <v>720</v>
      </c>
      <c r="F238" s="110">
        <v>720</v>
      </c>
      <c r="G238" s="212">
        <f>F238/E238*10000%</f>
        <v>100</v>
      </c>
    </row>
    <row r="239" spans="1:7" s="22" customFormat="1" ht="18" customHeight="1">
      <c r="A239" s="41"/>
      <c r="B239" s="193"/>
      <c r="C239" s="191">
        <v>4300</v>
      </c>
      <c r="D239" s="211" t="s">
        <v>163</v>
      </c>
      <c r="E239" s="188">
        <v>720</v>
      </c>
      <c r="F239" s="68">
        <v>720</v>
      </c>
      <c r="G239" s="80">
        <f>F239/E239*10000%</f>
        <v>100</v>
      </c>
    </row>
    <row r="240" spans="1:7" s="22" customFormat="1" ht="18" customHeight="1">
      <c r="A240" s="132">
        <v>852</v>
      </c>
      <c r="B240" s="127"/>
      <c r="C240" s="127"/>
      <c r="D240" s="128" t="s">
        <v>17</v>
      </c>
      <c r="E240" s="129">
        <f>E241+E243+E251+E253+E255+E257+E259+E275+E282</f>
        <v>4992553</v>
      </c>
      <c r="F240" s="129">
        <f>F241+F243+F251+F253+F255+F257+F259+F275+F282</f>
        <v>4990493</v>
      </c>
      <c r="G240" s="123">
        <f t="shared" si="4"/>
        <v>99.9587385451892</v>
      </c>
    </row>
    <row r="241" spans="1:7" s="22" customFormat="1" ht="18" customHeight="1">
      <c r="A241" s="38"/>
      <c r="B241" s="42">
        <v>85202</v>
      </c>
      <c r="C241" s="50"/>
      <c r="D241" s="43" t="s">
        <v>85</v>
      </c>
      <c r="E241" s="113">
        <v>244174</v>
      </c>
      <c r="F241" s="113">
        <v>244174</v>
      </c>
      <c r="G241" s="80">
        <f t="shared" si="4"/>
        <v>100</v>
      </c>
    </row>
    <row r="242" spans="1:7" s="22" customFormat="1" ht="18" customHeight="1">
      <c r="A242" s="52"/>
      <c r="B242" s="42"/>
      <c r="C242" s="53">
        <v>3110</v>
      </c>
      <c r="D242" s="43" t="s">
        <v>56</v>
      </c>
      <c r="E242" s="70">
        <v>244174</v>
      </c>
      <c r="F242" s="24">
        <v>244174</v>
      </c>
      <c r="G242" s="80">
        <f t="shared" si="4"/>
        <v>100</v>
      </c>
    </row>
    <row r="243" spans="1:7" s="22" customFormat="1" ht="18" customHeight="1">
      <c r="A243" s="52"/>
      <c r="B243" s="42">
        <v>85212</v>
      </c>
      <c r="C243" s="53"/>
      <c r="D243" s="43" t="s">
        <v>121</v>
      </c>
      <c r="E243" s="110">
        <f>SUM(E244:E250)</f>
        <v>3215357</v>
      </c>
      <c r="F243" s="110">
        <f>SUM(F244:F250)</f>
        <v>3215357</v>
      </c>
      <c r="G243" s="80">
        <f t="shared" si="4"/>
        <v>100</v>
      </c>
    </row>
    <row r="244" spans="1:7" s="22" customFormat="1" ht="18" customHeight="1">
      <c r="A244" s="52"/>
      <c r="B244" s="42"/>
      <c r="C244" s="53">
        <v>3110</v>
      </c>
      <c r="D244" s="43" t="s">
        <v>56</v>
      </c>
      <c r="E244" s="70">
        <v>3122417</v>
      </c>
      <c r="F244" s="24">
        <v>3122417</v>
      </c>
      <c r="G244" s="80">
        <f t="shared" si="4"/>
        <v>100</v>
      </c>
    </row>
    <row r="245" spans="1:7" s="22" customFormat="1" ht="18" customHeight="1">
      <c r="A245" s="52"/>
      <c r="B245" s="42"/>
      <c r="C245" s="53">
        <v>4010</v>
      </c>
      <c r="D245" s="43" t="s">
        <v>43</v>
      </c>
      <c r="E245" s="70">
        <v>54000</v>
      </c>
      <c r="F245" s="24">
        <v>54000</v>
      </c>
      <c r="G245" s="80">
        <f t="shared" si="4"/>
        <v>100</v>
      </c>
    </row>
    <row r="246" spans="1:7" s="22" customFormat="1" ht="18" customHeight="1">
      <c r="A246" s="52"/>
      <c r="B246" s="42"/>
      <c r="C246" s="53">
        <v>4040</v>
      </c>
      <c r="D246" s="43" t="s">
        <v>36</v>
      </c>
      <c r="E246" s="70">
        <v>6300</v>
      </c>
      <c r="F246" s="24">
        <v>6300</v>
      </c>
      <c r="G246" s="80">
        <f t="shared" si="4"/>
        <v>100</v>
      </c>
    </row>
    <row r="247" spans="1:7" s="22" customFormat="1" ht="18" customHeight="1">
      <c r="A247" s="52"/>
      <c r="B247" s="42"/>
      <c r="C247" s="53">
        <v>4110</v>
      </c>
      <c r="D247" s="43" t="s">
        <v>37</v>
      </c>
      <c r="E247" s="70">
        <v>10000</v>
      </c>
      <c r="F247" s="24">
        <v>10000</v>
      </c>
      <c r="G247" s="80">
        <f t="shared" si="4"/>
        <v>100</v>
      </c>
    </row>
    <row r="248" spans="1:7" s="22" customFormat="1" ht="18" customHeight="1">
      <c r="A248" s="52"/>
      <c r="B248" s="42"/>
      <c r="C248" s="53">
        <v>4120</v>
      </c>
      <c r="D248" s="43" t="s">
        <v>38</v>
      </c>
      <c r="E248" s="70">
        <v>1500</v>
      </c>
      <c r="F248" s="24">
        <v>1500</v>
      </c>
      <c r="G248" s="80">
        <f t="shared" si="4"/>
        <v>100</v>
      </c>
    </row>
    <row r="249" spans="1:7" s="22" customFormat="1" ht="18" customHeight="1">
      <c r="A249" s="52"/>
      <c r="B249" s="106"/>
      <c r="C249" s="42">
        <v>4210</v>
      </c>
      <c r="D249" s="66" t="s">
        <v>41</v>
      </c>
      <c r="E249" s="24">
        <v>13140</v>
      </c>
      <c r="F249" s="70">
        <v>13140</v>
      </c>
      <c r="G249" s="80">
        <f t="shared" si="4"/>
        <v>100</v>
      </c>
    </row>
    <row r="250" spans="1:7" s="22" customFormat="1" ht="18" customHeight="1">
      <c r="A250" s="52"/>
      <c r="B250" s="53"/>
      <c r="C250" s="106">
        <v>4300</v>
      </c>
      <c r="D250" s="115" t="s">
        <v>30</v>
      </c>
      <c r="E250" s="104">
        <v>8000</v>
      </c>
      <c r="F250" s="24">
        <v>8000</v>
      </c>
      <c r="G250" s="80">
        <f t="shared" si="4"/>
        <v>100</v>
      </c>
    </row>
    <row r="251" spans="1:7" s="22" customFormat="1" ht="18" customHeight="1">
      <c r="A251" s="254"/>
      <c r="B251" s="19">
        <v>85213</v>
      </c>
      <c r="C251" s="19"/>
      <c r="D251" s="20" t="s">
        <v>37</v>
      </c>
      <c r="E251" s="108">
        <v>24453</v>
      </c>
      <c r="F251" s="108">
        <v>24164</v>
      </c>
      <c r="G251" s="80">
        <f t="shared" si="4"/>
        <v>98.81814092340409</v>
      </c>
    </row>
    <row r="252" spans="1:7" s="22" customFormat="1" ht="18" customHeight="1">
      <c r="A252" s="254"/>
      <c r="B252" s="19"/>
      <c r="C252" s="19">
        <v>3110</v>
      </c>
      <c r="D252" s="20" t="s">
        <v>56</v>
      </c>
      <c r="E252" s="23">
        <v>24453</v>
      </c>
      <c r="F252" s="24">
        <v>24164</v>
      </c>
      <c r="G252" s="80">
        <f t="shared" si="4"/>
        <v>98.81814092340409</v>
      </c>
    </row>
    <row r="253" spans="1:7" s="22" customFormat="1" ht="18" customHeight="1">
      <c r="A253" s="254"/>
      <c r="B253" s="19">
        <v>85214</v>
      </c>
      <c r="C253" s="19"/>
      <c r="D253" s="20" t="s">
        <v>65</v>
      </c>
      <c r="E253" s="108">
        <v>296750</v>
      </c>
      <c r="F253" s="108">
        <v>296750</v>
      </c>
      <c r="G253" s="80">
        <f t="shared" si="4"/>
        <v>100</v>
      </c>
    </row>
    <row r="254" spans="1:7" s="22" customFormat="1" ht="18" customHeight="1">
      <c r="A254" s="254"/>
      <c r="B254" s="19"/>
      <c r="C254" s="19">
        <v>3110</v>
      </c>
      <c r="D254" s="20" t="s">
        <v>56</v>
      </c>
      <c r="E254" s="23">
        <v>296750</v>
      </c>
      <c r="F254" s="24">
        <v>296750</v>
      </c>
      <c r="G254" s="80">
        <f t="shared" si="4"/>
        <v>100</v>
      </c>
    </row>
    <row r="255" spans="1:7" s="22" customFormat="1" ht="18" customHeight="1">
      <c r="A255" s="254"/>
      <c r="B255" s="19">
        <v>85215</v>
      </c>
      <c r="C255" s="19"/>
      <c r="D255" s="20" t="s">
        <v>19</v>
      </c>
      <c r="E255" s="108">
        <v>171000</v>
      </c>
      <c r="F255" s="108">
        <v>171000</v>
      </c>
      <c r="G255" s="80">
        <f t="shared" si="4"/>
        <v>100</v>
      </c>
    </row>
    <row r="256" spans="1:7" s="22" customFormat="1" ht="18" customHeight="1">
      <c r="A256" s="254"/>
      <c r="B256" s="19"/>
      <c r="C256" s="19">
        <v>3110</v>
      </c>
      <c r="D256" s="20" t="s">
        <v>56</v>
      </c>
      <c r="E256" s="23">
        <v>171000</v>
      </c>
      <c r="F256" s="24">
        <v>171000</v>
      </c>
      <c r="G256" s="80">
        <f t="shared" si="4"/>
        <v>100</v>
      </c>
    </row>
    <row r="257" spans="1:7" s="22" customFormat="1" ht="18" customHeight="1">
      <c r="A257" s="254"/>
      <c r="B257" s="19">
        <v>85216</v>
      </c>
      <c r="C257" s="19"/>
      <c r="D257" s="20" t="s">
        <v>171</v>
      </c>
      <c r="E257" s="108">
        <v>208120</v>
      </c>
      <c r="F257" s="111">
        <v>206349</v>
      </c>
      <c r="G257" s="80">
        <f t="shared" si="4"/>
        <v>99.14904862579282</v>
      </c>
    </row>
    <row r="258" spans="1:7" s="22" customFormat="1" ht="18" customHeight="1">
      <c r="A258" s="254"/>
      <c r="B258" s="19"/>
      <c r="C258" s="19">
        <v>3110</v>
      </c>
      <c r="D258" s="20" t="s">
        <v>56</v>
      </c>
      <c r="E258" s="23">
        <v>208120</v>
      </c>
      <c r="F258" s="24">
        <v>206349</v>
      </c>
      <c r="G258" s="80">
        <f t="shared" si="4"/>
        <v>99.14904862579282</v>
      </c>
    </row>
    <row r="259" spans="1:7" s="22" customFormat="1" ht="13.5" customHeight="1">
      <c r="A259" s="254"/>
      <c r="B259" s="19">
        <v>85219</v>
      </c>
      <c r="C259" s="19"/>
      <c r="D259" s="20" t="s">
        <v>20</v>
      </c>
      <c r="E259" s="108">
        <f>SUM(E260:E274)</f>
        <v>430917</v>
      </c>
      <c r="F259" s="108">
        <f>SUM(F260:F274)</f>
        <v>430917</v>
      </c>
      <c r="G259" s="80">
        <f t="shared" si="4"/>
        <v>100</v>
      </c>
    </row>
    <row r="260" spans="1:7" s="22" customFormat="1" ht="18" customHeight="1">
      <c r="A260" s="254"/>
      <c r="B260" s="19"/>
      <c r="C260" s="19">
        <v>4010</v>
      </c>
      <c r="D260" s="20" t="s">
        <v>43</v>
      </c>
      <c r="E260" s="23">
        <v>292373</v>
      </c>
      <c r="F260" s="24">
        <v>292373</v>
      </c>
      <c r="G260" s="80">
        <f t="shared" si="4"/>
        <v>100</v>
      </c>
    </row>
    <row r="261" spans="1:7" s="22" customFormat="1" ht="18" customHeight="1">
      <c r="A261" s="254"/>
      <c r="B261" s="19"/>
      <c r="C261" s="19">
        <v>4040</v>
      </c>
      <c r="D261" s="20" t="s">
        <v>44</v>
      </c>
      <c r="E261" s="23">
        <v>19000</v>
      </c>
      <c r="F261" s="24">
        <v>19000</v>
      </c>
      <c r="G261" s="80">
        <f t="shared" si="4"/>
        <v>100</v>
      </c>
    </row>
    <row r="262" spans="1:7" s="22" customFormat="1" ht="18" customHeight="1">
      <c r="A262" s="254"/>
      <c r="B262" s="19"/>
      <c r="C262" s="19">
        <v>4110</v>
      </c>
      <c r="D262" s="20" t="s">
        <v>37</v>
      </c>
      <c r="E262" s="23">
        <v>48618</v>
      </c>
      <c r="F262" s="24">
        <v>48618</v>
      </c>
      <c r="G262" s="80">
        <f t="shared" si="4"/>
        <v>100</v>
      </c>
    </row>
    <row r="263" spans="1:7" s="22" customFormat="1" ht="18" customHeight="1">
      <c r="A263" s="254"/>
      <c r="B263" s="19"/>
      <c r="C263" s="19">
        <v>4120</v>
      </c>
      <c r="D263" s="20" t="s">
        <v>38</v>
      </c>
      <c r="E263" s="23">
        <v>7120</v>
      </c>
      <c r="F263" s="24">
        <v>7120</v>
      </c>
      <c r="G263" s="80">
        <f t="shared" si="4"/>
        <v>100</v>
      </c>
    </row>
    <row r="264" spans="1:7" s="22" customFormat="1" ht="18" customHeight="1">
      <c r="A264" s="254"/>
      <c r="B264" s="19"/>
      <c r="C264" s="19">
        <v>4210</v>
      </c>
      <c r="D264" s="20" t="s">
        <v>41</v>
      </c>
      <c r="E264" s="23">
        <v>10209</v>
      </c>
      <c r="F264" s="24">
        <v>10209</v>
      </c>
      <c r="G264" s="80">
        <f t="shared" si="4"/>
        <v>100</v>
      </c>
    </row>
    <row r="265" spans="1:7" s="22" customFormat="1" ht="18" customHeight="1">
      <c r="A265" s="254"/>
      <c r="B265" s="19"/>
      <c r="C265" s="19">
        <v>4260</v>
      </c>
      <c r="D265" s="20" t="s">
        <v>32</v>
      </c>
      <c r="E265" s="23">
        <v>9797</v>
      </c>
      <c r="F265" s="24">
        <v>9797</v>
      </c>
      <c r="G265" s="80">
        <f t="shared" si="4"/>
        <v>100</v>
      </c>
    </row>
    <row r="266" spans="1:7" s="22" customFormat="1" ht="18" customHeight="1">
      <c r="A266" s="254"/>
      <c r="B266" s="19"/>
      <c r="C266" s="19">
        <v>4300</v>
      </c>
      <c r="D266" s="20" t="s">
        <v>30</v>
      </c>
      <c r="E266" s="23">
        <v>10000</v>
      </c>
      <c r="F266" s="24">
        <v>10000</v>
      </c>
      <c r="G266" s="80">
        <f t="shared" si="4"/>
        <v>100</v>
      </c>
    </row>
    <row r="267" spans="1:7" s="22" customFormat="1" ht="18" customHeight="1">
      <c r="A267" s="254"/>
      <c r="B267" s="19"/>
      <c r="C267" s="19">
        <v>4350</v>
      </c>
      <c r="D267" s="20" t="s">
        <v>118</v>
      </c>
      <c r="E267" s="23">
        <v>539</v>
      </c>
      <c r="F267" s="24">
        <v>539</v>
      </c>
      <c r="G267" s="80">
        <f t="shared" si="4"/>
        <v>100</v>
      </c>
    </row>
    <row r="268" spans="1:7" s="22" customFormat="1" ht="18" customHeight="1">
      <c r="A268" s="254"/>
      <c r="B268" s="19"/>
      <c r="C268" s="19">
        <v>4360</v>
      </c>
      <c r="D268" s="20" t="s">
        <v>155</v>
      </c>
      <c r="E268" s="23">
        <v>1965</v>
      </c>
      <c r="F268" s="24">
        <v>1965</v>
      </c>
      <c r="G268" s="80">
        <f t="shared" si="4"/>
        <v>100</v>
      </c>
    </row>
    <row r="269" spans="1:7" s="22" customFormat="1" ht="18" customHeight="1">
      <c r="A269" s="254"/>
      <c r="B269" s="19"/>
      <c r="C269" s="19">
        <v>4370</v>
      </c>
      <c r="D269" s="20" t="s">
        <v>136</v>
      </c>
      <c r="E269" s="23">
        <v>2174</v>
      </c>
      <c r="F269" s="24">
        <v>2174</v>
      </c>
      <c r="G269" s="80">
        <f t="shared" si="4"/>
        <v>100</v>
      </c>
    </row>
    <row r="270" spans="1:7" s="22" customFormat="1" ht="18" customHeight="1">
      <c r="A270" s="254"/>
      <c r="B270" s="19"/>
      <c r="C270" s="19">
        <v>4410</v>
      </c>
      <c r="D270" s="20" t="s">
        <v>45</v>
      </c>
      <c r="E270" s="23">
        <v>5500</v>
      </c>
      <c r="F270" s="24">
        <v>5500</v>
      </c>
      <c r="G270" s="80">
        <f t="shared" si="4"/>
        <v>100</v>
      </c>
    </row>
    <row r="271" spans="1:7" s="22" customFormat="1" ht="18" customHeight="1">
      <c r="A271" s="254"/>
      <c r="B271" s="19"/>
      <c r="C271" s="19">
        <v>4440</v>
      </c>
      <c r="D271" s="20" t="s">
        <v>46</v>
      </c>
      <c r="E271" s="23">
        <v>13968</v>
      </c>
      <c r="F271" s="24">
        <v>13968</v>
      </c>
      <c r="G271" s="80">
        <f t="shared" si="4"/>
        <v>100</v>
      </c>
    </row>
    <row r="272" spans="1:7" s="22" customFormat="1" ht="18" customHeight="1">
      <c r="A272" s="254"/>
      <c r="B272" s="19"/>
      <c r="C272" s="19">
        <v>4700</v>
      </c>
      <c r="D272" s="20" t="s">
        <v>132</v>
      </c>
      <c r="E272" s="23">
        <v>2237</v>
      </c>
      <c r="F272" s="24">
        <v>2237</v>
      </c>
      <c r="G272" s="80">
        <f t="shared" si="4"/>
        <v>100</v>
      </c>
    </row>
    <row r="273" spans="1:7" s="22" customFormat="1" ht="18" customHeight="1">
      <c r="A273" s="254"/>
      <c r="B273" s="19"/>
      <c r="C273" s="19">
        <v>4740</v>
      </c>
      <c r="D273" s="20" t="s">
        <v>133</v>
      </c>
      <c r="E273" s="23">
        <v>819</v>
      </c>
      <c r="F273" s="24">
        <v>819</v>
      </c>
      <c r="G273" s="80">
        <f t="shared" si="4"/>
        <v>100</v>
      </c>
    </row>
    <row r="274" spans="1:7" s="22" customFormat="1" ht="18" customHeight="1">
      <c r="A274" s="254"/>
      <c r="B274" s="19"/>
      <c r="C274" s="19">
        <v>4750</v>
      </c>
      <c r="D274" s="20" t="s">
        <v>159</v>
      </c>
      <c r="E274" s="23">
        <v>6598</v>
      </c>
      <c r="F274" s="24">
        <v>6598</v>
      </c>
      <c r="G274" s="80">
        <f t="shared" si="4"/>
        <v>100</v>
      </c>
    </row>
    <row r="275" spans="1:10" s="22" customFormat="1" ht="15.75" customHeight="1">
      <c r="A275" s="254"/>
      <c r="B275" s="19">
        <v>85228</v>
      </c>
      <c r="C275" s="19"/>
      <c r="D275" s="20" t="s">
        <v>122</v>
      </c>
      <c r="E275" s="108">
        <f>SUM(E276:E281)</f>
        <v>153842</v>
      </c>
      <c r="F275" s="108">
        <f>SUM(F276:F281)</f>
        <v>153842</v>
      </c>
      <c r="G275" s="80">
        <f t="shared" si="4"/>
        <v>100</v>
      </c>
      <c r="J275" s="214"/>
    </row>
    <row r="276" spans="1:7" s="22" customFormat="1" ht="18" customHeight="1">
      <c r="A276" s="254"/>
      <c r="B276" s="19"/>
      <c r="C276" s="19">
        <v>4010</v>
      </c>
      <c r="D276" s="20" t="s">
        <v>43</v>
      </c>
      <c r="E276" s="23">
        <v>118500</v>
      </c>
      <c r="F276" s="24">
        <v>118500</v>
      </c>
      <c r="G276" s="80">
        <f t="shared" si="4"/>
        <v>100</v>
      </c>
    </row>
    <row r="277" spans="1:7" s="22" customFormat="1" ht="18" customHeight="1">
      <c r="A277" s="254"/>
      <c r="B277" s="19"/>
      <c r="C277" s="19">
        <v>4040</v>
      </c>
      <c r="D277" s="20" t="s">
        <v>44</v>
      </c>
      <c r="E277" s="23">
        <v>5700</v>
      </c>
      <c r="F277" s="24">
        <v>5700</v>
      </c>
      <c r="G277" s="80">
        <f t="shared" si="4"/>
        <v>100</v>
      </c>
    </row>
    <row r="278" spans="1:7" s="22" customFormat="1" ht="18" customHeight="1">
      <c r="A278" s="254"/>
      <c r="B278" s="19"/>
      <c r="C278" s="19">
        <v>4110</v>
      </c>
      <c r="D278" s="20" t="s">
        <v>37</v>
      </c>
      <c r="E278" s="23">
        <v>21080</v>
      </c>
      <c r="F278" s="24">
        <v>21080</v>
      </c>
      <c r="G278" s="80">
        <f t="shared" si="4"/>
        <v>100</v>
      </c>
    </row>
    <row r="279" spans="1:7" s="22" customFormat="1" ht="18" customHeight="1">
      <c r="A279" s="254"/>
      <c r="B279" s="19"/>
      <c r="C279" s="19">
        <v>4120</v>
      </c>
      <c r="D279" s="20" t="s">
        <v>38</v>
      </c>
      <c r="E279" s="23">
        <v>3020</v>
      </c>
      <c r="F279" s="24">
        <v>3020</v>
      </c>
      <c r="G279" s="80">
        <f t="shared" si="4"/>
        <v>100</v>
      </c>
    </row>
    <row r="280" spans="1:7" s="22" customFormat="1" ht="18" customHeight="1">
      <c r="A280" s="254"/>
      <c r="B280" s="19"/>
      <c r="C280" s="19">
        <v>4300</v>
      </c>
      <c r="D280" s="20" t="s">
        <v>30</v>
      </c>
      <c r="E280" s="23">
        <v>1009</v>
      </c>
      <c r="F280" s="24">
        <v>1009</v>
      </c>
      <c r="G280" s="80">
        <f t="shared" si="4"/>
        <v>100</v>
      </c>
    </row>
    <row r="281" spans="1:7" s="22" customFormat="1" ht="18" customHeight="1">
      <c r="A281" s="254"/>
      <c r="B281" s="19"/>
      <c r="C281" s="19">
        <v>4440</v>
      </c>
      <c r="D281" s="20" t="s">
        <v>46</v>
      </c>
      <c r="E281" s="23">
        <v>4533</v>
      </c>
      <c r="F281" s="24">
        <v>4533</v>
      </c>
      <c r="G281" s="80">
        <f t="shared" si="4"/>
        <v>100</v>
      </c>
    </row>
    <row r="282" spans="1:7" s="22" customFormat="1" ht="15" customHeight="1">
      <c r="A282" s="254"/>
      <c r="B282" s="42">
        <v>85295</v>
      </c>
      <c r="C282" s="102"/>
      <c r="D282" s="116" t="s">
        <v>14</v>
      </c>
      <c r="E282" s="117">
        <f>SUM(E283:E284)</f>
        <v>247940</v>
      </c>
      <c r="F282" s="117">
        <f>SUM(F283:F284)</f>
        <v>247940</v>
      </c>
      <c r="G282" s="80">
        <f t="shared" si="4"/>
        <v>100</v>
      </c>
    </row>
    <row r="283" spans="1:7" s="22" customFormat="1" ht="15" customHeight="1">
      <c r="A283" s="254"/>
      <c r="B283" s="42"/>
      <c r="C283" s="102">
        <v>4300</v>
      </c>
      <c r="D283" s="116" t="s">
        <v>30</v>
      </c>
      <c r="E283" s="213">
        <v>18440</v>
      </c>
      <c r="F283" s="213">
        <v>18440</v>
      </c>
      <c r="G283" s="80">
        <f aca="true" t="shared" si="5" ref="G283:G305">F283/E283%</f>
        <v>100</v>
      </c>
    </row>
    <row r="284" spans="1:7" s="22" customFormat="1" ht="15" customHeight="1">
      <c r="A284" s="254"/>
      <c r="B284" s="42"/>
      <c r="C284" s="102">
        <v>3110</v>
      </c>
      <c r="D284" s="116" t="s">
        <v>56</v>
      </c>
      <c r="E284" s="213">
        <v>229500</v>
      </c>
      <c r="F284" s="213">
        <v>229500</v>
      </c>
      <c r="G284" s="112">
        <f t="shared" si="5"/>
        <v>100</v>
      </c>
    </row>
    <row r="285" spans="1:7" s="22" customFormat="1" ht="18" customHeight="1">
      <c r="A285" s="215">
        <v>853</v>
      </c>
      <c r="B285" s="206"/>
      <c r="C285" s="204"/>
      <c r="D285" s="216" t="s">
        <v>157</v>
      </c>
      <c r="E285" s="208">
        <v>182722</v>
      </c>
      <c r="F285" s="208">
        <v>161727</v>
      </c>
      <c r="G285" s="209">
        <f t="shared" si="5"/>
        <v>88.50986744891146</v>
      </c>
    </row>
    <row r="286" spans="1:7" s="22" customFormat="1" ht="18" customHeight="1">
      <c r="A286" s="53"/>
      <c r="B286" s="42">
        <v>85395</v>
      </c>
      <c r="C286" s="102"/>
      <c r="D286" s="116" t="s">
        <v>14</v>
      </c>
      <c r="E286" s="118">
        <f>SUM(E287:E304)</f>
        <v>182722</v>
      </c>
      <c r="F286" s="105">
        <f>SUM(F287:F304)</f>
        <v>161727</v>
      </c>
      <c r="G286" s="233">
        <f t="shared" si="5"/>
        <v>88.50986744891146</v>
      </c>
    </row>
    <row r="287" spans="1:7" s="22" customFormat="1" ht="18" customHeight="1">
      <c r="A287" s="53"/>
      <c r="B287" s="42"/>
      <c r="C287" s="102">
        <v>4017</v>
      </c>
      <c r="D287" s="116" t="s">
        <v>43</v>
      </c>
      <c r="E287" s="118">
        <v>67160</v>
      </c>
      <c r="F287" s="70">
        <v>59788</v>
      </c>
      <c r="G287" s="235">
        <f t="shared" si="5"/>
        <v>89.0232281119714</v>
      </c>
    </row>
    <row r="288" spans="1:7" s="22" customFormat="1" ht="18" customHeight="1">
      <c r="A288" s="53"/>
      <c r="B288" s="42"/>
      <c r="C288" s="102">
        <v>4019</v>
      </c>
      <c r="D288" s="116" t="s">
        <v>43</v>
      </c>
      <c r="E288" s="118">
        <v>3498</v>
      </c>
      <c r="F288" s="118">
        <v>3160</v>
      </c>
      <c r="G288" s="234">
        <f t="shared" si="5"/>
        <v>90.3373356203545</v>
      </c>
    </row>
    <row r="289" spans="1:7" s="22" customFormat="1" ht="18" customHeight="1">
      <c r="A289" s="53"/>
      <c r="B289" s="42"/>
      <c r="C289" s="102">
        <v>4117</v>
      </c>
      <c r="D289" s="116" t="s">
        <v>37</v>
      </c>
      <c r="E289" s="118">
        <v>10141</v>
      </c>
      <c r="F289" s="118">
        <v>8795</v>
      </c>
      <c r="G289" s="234">
        <f t="shared" si="5"/>
        <v>86.72714722413963</v>
      </c>
    </row>
    <row r="290" spans="1:7" s="22" customFormat="1" ht="18" customHeight="1">
      <c r="A290" s="53"/>
      <c r="B290" s="42"/>
      <c r="C290" s="102">
        <v>4119</v>
      </c>
      <c r="D290" s="116" t="s">
        <v>37</v>
      </c>
      <c r="E290" s="118">
        <v>528</v>
      </c>
      <c r="F290" s="118">
        <v>422</v>
      </c>
      <c r="G290" s="234">
        <f t="shared" si="5"/>
        <v>79.92424242424242</v>
      </c>
    </row>
    <row r="291" spans="1:7" s="22" customFormat="1" ht="18" customHeight="1">
      <c r="A291" s="53"/>
      <c r="B291" s="42"/>
      <c r="C291" s="102">
        <v>4127</v>
      </c>
      <c r="D291" s="116" t="s">
        <v>38</v>
      </c>
      <c r="E291" s="118">
        <v>1644</v>
      </c>
      <c r="F291" s="118">
        <v>1416</v>
      </c>
      <c r="G291" s="234">
        <f t="shared" si="5"/>
        <v>86.13138686131386</v>
      </c>
    </row>
    <row r="292" spans="1:7" s="22" customFormat="1" ht="18" customHeight="1">
      <c r="A292" s="53"/>
      <c r="B292" s="42"/>
      <c r="C292" s="102">
        <v>4129</v>
      </c>
      <c r="D292" s="116" t="s">
        <v>38</v>
      </c>
      <c r="E292" s="118">
        <v>86</v>
      </c>
      <c r="F292" s="118">
        <v>73</v>
      </c>
      <c r="G292" s="234">
        <f t="shared" si="5"/>
        <v>84.88372093023256</v>
      </c>
    </row>
    <row r="293" spans="1:7" s="22" customFormat="1" ht="18" customHeight="1">
      <c r="A293" s="53"/>
      <c r="B293" s="42"/>
      <c r="C293" s="102">
        <v>4217</v>
      </c>
      <c r="D293" s="116" t="s">
        <v>158</v>
      </c>
      <c r="E293" s="118">
        <v>4752</v>
      </c>
      <c r="F293" s="118">
        <v>4752</v>
      </c>
      <c r="G293" s="234">
        <f t="shared" si="5"/>
        <v>100</v>
      </c>
    </row>
    <row r="294" spans="1:7" s="22" customFormat="1" ht="18" customHeight="1">
      <c r="A294" s="53"/>
      <c r="B294" s="42"/>
      <c r="C294" s="102">
        <v>4219</v>
      </c>
      <c r="D294" s="116" t="s">
        <v>158</v>
      </c>
      <c r="E294" s="118">
        <v>248</v>
      </c>
      <c r="F294" s="118">
        <v>248</v>
      </c>
      <c r="G294" s="234">
        <f t="shared" si="5"/>
        <v>100</v>
      </c>
    </row>
    <row r="295" spans="1:7" s="22" customFormat="1" ht="18" customHeight="1">
      <c r="A295" s="53"/>
      <c r="B295" s="42"/>
      <c r="C295" s="102">
        <v>4227</v>
      </c>
      <c r="D295" s="116" t="s">
        <v>62</v>
      </c>
      <c r="E295" s="118">
        <v>4752</v>
      </c>
      <c r="F295" s="118">
        <v>4730</v>
      </c>
      <c r="G295" s="234">
        <f t="shared" si="5"/>
        <v>99.53703703703702</v>
      </c>
    </row>
    <row r="296" spans="1:7" s="22" customFormat="1" ht="18" customHeight="1">
      <c r="A296" s="53"/>
      <c r="B296" s="42"/>
      <c r="C296" s="102">
        <v>4229</v>
      </c>
      <c r="D296" s="116" t="s">
        <v>62</v>
      </c>
      <c r="E296" s="118">
        <v>248</v>
      </c>
      <c r="F296" s="118">
        <v>231</v>
      </c>
      <c r="G296" s="234">
        <f t="shared" si="5"/>
        <v>93.14516129032258</v>
      </c>
    </row>
    <row r="297" spans="1:7" s="22" customFormat="1" ht="18" customHeight="1">
      <c r="A297" s="53"/>
      <c r="B297" s="42"/>
      <c r="C297" s="102">
        <v>4307</v>
      </c>
      <c r="D297" s="116" t="s">
        <v>30</v>
      </c>
      <c r="E297" s="118">
        <v>80980</v>
      </c>
      <c r="F297" s="118">
        <v>70685</v>
      </c>
      <c r="G297" s="234">
        <f t="shared" si="5"/>
        <v>87.28698444060262</v>
      </c>
    </row>
    <row r="298" spans="1:7" s="22" customFormat="1" ht="18" customHeight="1">
      <c r="A298" s="53"/>
      <c r="B298" s="42"/>
      <c r="C298" s="102">
        <v>4309</v>
      </c>
      <c r="D298" s="116" t="s">
        <v>30</v>
      </c>
      <c r="E298" s="118">
        <v>4217</v>
      </c>
      <c r="F298" s="118">
        <v>3690</v>
      </c>
      <c r="G298" s="234">
        <f t="shared" si="5"/>
        <v>87.50296419255395</v>
      </c>
    </row>
    <row r="299" spans="1:7" s="22" customFormat="1" ht="18" customHeight="1">
      <c r="A299" s="53"/>
      <c r="B299" s="42"/>
      <c r="C299" s="102">
        <v>4357</v>
      </c>
      <c r="D299" s="116" t="s">
        <v>118</v>
      </c>
      <c r="E299" s="118">
        <v>445</v>
      </c>
      <c r="F299" s="118">
        <v>366</v>
      </c>
      <c r="G299" s="234">
        <f t="shared" si="5"/>
        <v>82.24719101123596</v>
      </c>
    </row>
    <row r="300" spans="1:7" s="22" customFormat="1" ht="18" customHeight="1">
      <c r="A300" s="53"/>
      <c r="B300" s="42"/>
      <c r="C300" s="102">
        <v>4359</v>
      </c>
      <c r="D300" s="116" t="s">
        <v>118</v>
      </c>
      <c r="E300" s="118">
        <v>23</v>
      </c>
      <c r="F300" s="118">
        <v>19</v>
      </c>
      <c r="G300" s="234">
        <f t="shared" si="5"/>
        <v>82.6086956521739</v>
      </c>
    </row>
    <row r="301" spans="1:7" s="22" customFormat="1" ht="18" customHeight="1">
      <c r="A301" s="53"/>
      <c r="B301" s="42"/>
      <c r="C301" s="102">
        <v>4367</v>
      </c>
      <c r="D301" s="116" t="s">
        <v>186</v>
      </c>
      <c r="E301" s="118">
        <v>1900</v>
      </c>
      <c r="F301" s="118">
        <v>1667</v>
      </c>
      <c r="G301" s="234">
        <f t="shared" si="5"/>
        <v>87.73684210526316</v>
      </c>
    </row>
    <row r="302" spans="1:7" s="22" customFormat="1" ht="18" customHeight="1">
      <c r="A302" s="53"/>
      <c r="B302" s="42"/>
      <c r="C302" s="102">
        <v>4369</v>
      </c>
      <c r="D302" s="116" t="s">
        <v>186</v>
      </c>
      <c r="E302" s="118">
        <v>100</v>
      </c>
      <c r="F302" s="118">
        <v>87</v>
      </c>
      <c r="G302" s="234">
        <f t="shared" si="5"/>
        <v>87</v>
      </c>
    </row>
    <row r="303" spans="1:7" s="22" customFormat="1" ht="18" customHeight="1">
      <c r="A303" s="53"/>
      <c r="B303" s="42"/>
      <c r="C303" s="102">
        <v>4377</v>
      </c>
      <c r="D303" s="116" t="s">
        <v>185</v>
      </c>
      <c r="E303" s="118">
        <v>1900</v>
      </c>
      <c r="F303" s="118">
        <v>1519</v>
      </c>
      <c r="G303" s="234">
        <f t="shared" si="5"/>
        <v>79.94736842105263</v>
      </c>
    </row>
    <row r="304" spans="1:7" s="22" customFormat="1" ht="18" customHeight="1">
      <c r="A304" s="53"/>
      <c r="B304" s="42"/>
      <c r="C304" s="102">
        <v>4379</v>
      </c>
      <c r="D304" s="116" t="s">
        <v>185</v>
      </c>
      <c r="E304" s="118">
        <v>100</v>
      </c>
      <c r="F304" s="118">
        <v>79</v>
      </c>
      <c r="G304" s="80">
        <f t="shared" si="5"/>
        <v>79</v>
      </c>
    </row>
    <row r="305" spans="1:7" s="22" customFormat="1" ht="18" customHeight="1">
      <c r="A305" s="132">
        <v>854</v>
      </c>
      <c r="B305" s="127"/>
      <c r="C305" s="127"/>
      <c r="D305" s="134" t="s">
        <v>21</v>
      </c>
      <c r="E305" s="129">
        <v>254085</v>
      </c>
      <c r="F305" s="129">
        <v>247465</v>
      </c>
      <c r="G305" s="123">
        <f t="shared" si="5"/>
        <v>97.39457268237008</v>
      </c>
    </row>
    <row r="306" spans="1:7" s="22" customFormat="1" ht="18" customHeight="1">
      <c r="A306" s="259"/>
      <c r="B306" s="19">
        <v>85415</v>
      </c>
      <c r="C306" s="19"/>
      <c r="D306" s="20" t="s">
        <v>123</v>
      </c>
      <c r="E306" s="108">
        <f>SUM(E307:E308)</f>
        <v>254085</v>
      </c>
      <c r="F306" s="108">
        <f>SUM(F307:F308)</f>
        <v>247465</v>
      </c>
      <c r="G306" s="80">
        <f>F306/E306*10000%</f>
        <v>97.39457268237007</v>
      </c>
    </row>
    <row r="307" spans="1:7" s="22" customFormat="1" ht="18" customHeight="1">
      <c r="A307" s="248"/>
      <c r="B307" s="19"/>
      <c r="C307" s="19">
        <v>3240</v>
      </c>
      <c r="D307" s="20" t="s">
        <v>98</v>
      </c>
      <c r="E307" s="23">
        <v>231869</v>
      </c>
      <c r="F307" s="24">
        <v>225295</v>
      </c>
      <c r="G307" s="80">
        <f t="shared" si="4"/>
        <v>97.16477838779656</v>
      </c>
    </row>
    <row r="308" spans="1:7" s="22" customFormat="1" ht="18" customHeight="1">
      <c r="A308" s="41"/>
      <c r="B308" s="238"/>
      <c r="C308" s="238">
        <v>3260</v>
      </c>
      <c r="D308" s="237" t="s">
        <v>187</v>
      </c>
      <c r="E308" s="236">
        <v>22216</v>
      </c>
      <c r="F308" s="24">
        <v>22170</v>
      </c>
      <c r="G308" s="80">
        <f>F308/E308%</f>
        <v>99.79294202376666</v>
      </c>
    </row>
    <row r="309" spans="1:7" s="22" customFormat="1" ht="18" customHeight="1">
      <c r="A309" s="180">
        <v>900</v>
      </c>
      <c r="B309" s="181"/>
      <c r="C309" s="181"/>
      <c r="D309" s="171" t="s">
        <v>75</v>
      </c>
      <c r="E309" s="129">
        <f>E310+E314+E317+E319+E322+E324+E327</f>
        <v>2242504</v>
      </c>
      <c r="F309" s="129">
        <f>F310+F314+F317+F319+F322+F324+F327</f>
        <v>1819608</v>
      </c>
      <c r="G309" s="123">
        <f t="shared" si="4"/>
        <v>81.14179506480255</v>
      </c>
    </row>
    <row r="310" spans="1:7" s="155" customFormat="1" ht="18" customHeight="1">
      <c r="A310" s="196"/>
      <c r="B310" s="162">
        <v>90002</v>
      </c>
      <c r="C310" s="163"/>
      <c r="D310" s="157" t="s">
        <v>141</v>
      </c>
      <c r="E310" s="172">
        <f>SUM(E311:E313)</f>
        <v>142184</v>
      </c>
      <c r="F310" s="153">
        <f>SUM(F311:F313)</f>
        <v>102074</v>
      </c>
      <c r="G310" s="154">
        <f>F310/E310%</f>
        <v>71.79007483261127</v>
      </c>
    </row>
    <row r="311" spans="1:7" s="155" customFormat="1" ht="18" customHeight="1">
      <c r="A311" s="197"/>
      <c r="B311" s="156"/>
      <c r="C311" s="164">
        <v>4210</v>
      </c>
      <c r="D311" s="157" t="s">
        <v>41</v>
      </c>
      <c r="E311" s="173">
        <v>2000</v>
      </c>
      <c r="F311" s="158">
        <v>0</v>
      </c>
      <c r="G311" s="159">
        <f aca="true" t="shared" si="6" ref="G311:G323">F311/E311%</f>
        <v>0</v>
      </c>
    </row>
    <row r="312" spans="1:7" s="155" customFormat="1" ht="18" customHeight="1">
      <c r="A312" s="197"/>
      <c r="B312" s="156"/>
      <c r="C312" s="164">
        <v>4300</v>
      </c>
      <c r="D312" s="157" t="s">
        <v>30</v>
      </c>
      <c r="E312" s="173">
        <v>104184</v>
      </c>
      <c r="F312" s="158">
        <v>102074</v>
      </c>
      <c r="G312" s="159">
        <f>F312/E312%</f>
        <v>97.97473700376258</v>
      </c>
    </row>
    <row r="313" spans="1:7" s="155" customFormat="1" ht="18" customHeight="1">
      <c r="A313" s="197"/>
      <c r="B313" s="156"/>
      <c r="C313" s="164">
        <v>6050</v>
      </c>
      <c r="D313" s="157" t="s">
        <v>24</v>
      </c>
      <c r="E313" s="173">
        <v>36000</v>
      </c>
      <c r="F313" s="158">
        <v>0</v>
      </c>
      <c r="G313" s="159">
        <f>J313/E313%</f>
        <v>0</v>
      </c>
    </row>
    <row r="314" spans="1:7" s="155" customFormat="1" ht="18" customHeight="1">
      <c r="A314" s="197"/>
      <c r="B314" s="156">
        <v>90001</v>
      </c>
      <c r="C314" s="164"/>
      <c r="D314" s="157" t="s">
        <v>150</v>
      </c>
      <c r="E314" s="174">
        <f>SUM(E315:E316)</f>
        <v>1371600</v>
      </c>
      <c r="F314" s="160">
        <f>SUM(F315:F316)</f>
        <v>1044948</v>
      </c>
      <c r="G314" s="159">
        <f>F314/E314%</f>
        <v>76.1846019247594</v>
      </c>
    </row>
    <row r="315" spans="1:7" s="155" customFormat="1" ht="18" customHeight="1">
      <c r="A315" s="197"/>
      <c r="B315" s="156"/>
      <c r="C315" s="164">
        <v>4300</v>
      </c>
      <c r="D315" s="157" t="s">
        <v>30</v>
      </c>
      <c r="E315" s="173">
        <v>24400</v>
      </c>
      <c r="F315" s="158">
        <v>24400</v>
      </c>
      <c r="G315" s="159">
        <f>F315/E315%</f>
        <v>100</v>
      </c>
    </row>
    <row r="316" spans="1:7" s="155" customFormat="1" ht="18" customHeight="1">
      <c r="A316" s="197"/>
      <c r="B316" s="156"/>
      <c r="C316" s="164">
        <v>6050</v>
      </c>
      <c r="D316" s="157" t="s">
        <v>24</v>
      </c>
      <c r="E316" s="173">
        <v>1347200</v>
      </c>
      <c r="F316" s="158">
        <v>1020548</v>
      </c>
      <c r="G316" s="159">
        <f>F316/E316%</f>
        <v>75.75326603325416</v>
      </c>
    </row>
    <row r="317" spans="1:7" s="155" customFormat="1" ht="18" customHeight="1">
      <c r="A317" s="197"/>
      <c r="B317" s="156">
        <v>90003</v>
      </c>
      <c r="C317" s="164"/>
      <c r="D317" s="157" t="s">
        <v>142</v>
      </c>
      <c r="E317" s="174">
        <v>40000</v>
      </c>
      <c r="F317" s="160">
        <v>40000</v>
      </c>
      <c r="G317" s="159">
        <f t="shared" si="6"/>
        <v>100</v>
      </c>
    </row>
    <row r="318" spans="1:7" s="155" customFormat="1" ht="18" customHeight="1">
      <c r="A318" s="197"/>
      <c r="B318" s="156"/>
      <c r="C318" s="164">
        <v>2650</v>
      </c>
      <c r="D318" s="157" t="s">
        <v>161</v>
      </c>
      <c r="E318" s="173">
        <v>40000</v>
      </c>
      <c r="F318" s="158">
        <v>40000</v>
      </c>
      <c r="G318" s="159">
        <f t="shared" si="6"/>
        <v>100</v>
      </c>
    </row>
    <row r="319" spans="1:10" s="155" customFormat="1" ht="18" customHeight="1">
      <c r="A319" s="197"/>
      <c r="B319" s="156">
        <v>90004</v>
      </c>
      <c r="C319" s="164"/>
      <c r="D319" s="157" t="s">
        <v>143</v>
      </c>
      <c r="E319" s="174">
        <f>SUM(E320:E321)</f>
        <v>50000</v>
      </c>
      <c r="F319" s="160">
        <f>SUM(F320:F321)</f>
        <v>50000</v>
      </c>
      <c r="G319" s="159">
        <f t="shared" si="6"/>
        <v>100</v>
      </c>
      <c r="J319" s="198"/>
    </row>
    <row r="320" spans="1:10" s="155" customFormat="1" ht="18" customHeight="1">
      <c r="A320" s="197"/>
      <c r="B320" s="156"/>
      <c r="C320" s="164">
        <v>2650</v>
      </c>
      <c r="D320" s="157" t="s">
        <v>156</v>
      </c>
      <c r="E320" s="173">
        <v>40000</v>
      </c>
      <c r="F320" s="158">
        <v>40000</v>
      </c>
      <c r="G320" s="159">
        <f t="shared" si="6"/>
        <v>100</v>
      </c>
      <c r="J320" s="198"/>
    </row>
    <row r="321" spans="1:10" s="155" customFormat="1" ht="18" customHeight="1">
      <c r="A321" s="197"/>
      <c r="B321" s="156"/>
      <c r="C321" s="164">
        <v>4210</v>
      </c>
      <c r="D321" s="157" t="s">
        <v>41</v>
      </c>
      <c r="E321" s="173">
        <v>10000</v>
      </c>
      <c r="F321" s="158">
        <v>10000</v>
      </c>
      <c r="G321" s="159">
        <f t="shared" si="6"/>
        <v>100</v>
      </c>
      <c r="J321" s="198"/>
    </row>
    <row r="322" spans="1:7" s="155" customFormat="1" ht="18" customHeight="1">
      <c r="A322" s="197"/>
      <c r="B322" s="156">
        <v>90013</v>
      </c>
      <c r="C322" s="164"/>
      <c r="D322" s="157" t="s">
        <v>144</v>
      </c>
      <c r="E322" s="174">
        <v>73700</v>
      </c>
      <c r="F322" s="160">
        <v>73647</v>
      </c>
      <c r="G322" s="159">
        <f t="shared" si="6"/>
        <v>99.9280868385346</v>
      </c>
    </row>
    <row r="323" spans="1:7" s="155" customFormat="1" ht="18" customHeight="1">
      <c r="A323" s="197"/>
      <c r="B323" s="156"/>
      <c r="C323" s="164">
        <v>4300</v>
      </c>
      <c r="D323" s="157" t="s">
        <v>30</v>
      </c>
      <c r="E323" s="173">
        <v>73700</v>
      </c>
      <c r="F323" s="158">
        <v>73647</v>
      </c>
      <c r="G323" s="159">
        <f t="shared" si="6"/>
        <v>99.9280868385346</v>
      </c>
    </row>
    <row r="324" spans="1:7" s="22" customFormat="1" ht="18" customHeight="1">
      <c r="A324" s="246"/>
      <c r="B324" s="102">
        <v>90015</v>
      </c>
      <c r="C324" s="53"/>
      <c r="D324" s="20" t="s">
        <v>67</v>
      </c>
      <c r="E324" s="109">
        <f>SUM(E325:E326)</f>
        <v>310000</v>
      </c>
      <c r="F324" s="108">
        <f>SUM(F325:F326)</f>
        <v>305142</v>
      </c>
      <c r="G324" s="80">
        <f t="shared" si="4"/>
        <v>98.43290322580646</v>
      </c>
    </row>
    <row r="325" spans="1:7" s="22" customFormat="1" ht="18" customHeight="1">
      <c r="A325" s="246"/>
      <c r="B325" s="102"/>
      <c r="C325" s="53">
        <v>4260</v>
      </c>
      <c r="D325" s="20" t="s">
        <v>32</v>
      </c>
      <c r="E325" s="23">
        <v>235000</v>
      </c>
      <c r="F325" s="24">
        <v>230154</v>
      </c>
      <c r="G325" s="80">
        <f aca="true" t="shared" si="7" ref="G325:G332">F325/E325*10000%</f>
        <v>97.93787234042554</v>
      </c>
    </row>
    <row r="326" spans="1:7" s="22" customFormat="1" ht="18" customHeight="1">
      <c r="A326" s="246"/>
      <c r="B326" s="102"/>
      <c r="C326" s="53">
        <v>4270</v>
      </c>
      <c r="D326" s="20" t="s">
        <v>27</v>
      </c>
      <c r="E326" s="23">
        <v>75000</v>
      </c>
      <c r="F326" s="24">
        <v>74988</v>
      </c>
      <c r="G326" s="80">
        <f t="shared" si="7"/>
        <v>99.984</v>
      </c>
    </row>
    <row r="327" spans="1:7" s="22" customFormat="1" ht="18" customHeight="1">
      <c r="A327" s="246"/>
      <c r="B327" s="102">
        <v>90095</v>
      </c>
      <c r="C327" s="53"/>
      <c r="D327" s="20" t="s">
        <v>14</v>
      </c>
      <c r="E327" s="108">
        <f>SUM(E328:E331)</f>
        <v>255020</v>
      </c>
      <c r="F327" s="108">
        <f>SUM(F328:F331)</f>
        <v>203797</v>
      </c>
      <c r="G327" s="80">
        <f>F327/E327%</f>
        <v>79.91412438240138</v>
      </c>
    </row>
    <row r="328" spans="1:7" s="22" customFormat="1" ht="18" customHeight="1">
      <c r="A328" s="246"/>
      <c r="B328" s="102"/>
      <c r="C328" s="53">
        <v>2650</v>
      </c>
      <c r="D328" s="20" t="s">
        <v>156</v>
      </c>
      <c r="E328" s="147">
        <v>55000</v>
      </c>
      <c r="F328" s="148">
        <v>55000</v>
      </c>
      <c r="G328" s="80">
        <f>F328/E328%</f>
        <v>100</v>
      </c>
    </row>
    <row r="329" spans="1:7" s="22" customFormat="1" ht="18" customHeight="1">
      <c r="A329" s="246"/>
      <c r="B329" s="102"/>
      <c r="C329" s="53">
        <v>4300</v>
      </c>
      <c r="D329" s="20" t="s">
        <v>30</v>
      </c>
      <c r="E329" s="23">
        <v>5000</v>
      </c>
      <c r="F329" s="24">
        <v>5000</v>
      </c>
      <c r="G329" s="80">
        <f t="shared" si="7"/>
        <v>100</v>
      </c>
    </row>
    <row r="330" spans="1:7" s="22" customFormat="1" ht="18" customHeight="1">
      <c r="A330" s="246"/>
      <c r="B330" s="102"/>
      <c r="C330" s="53">
        <v>6050</v>
      </c>
      <c r="D330" s="20" t="s">
        <v>24</v>
      </c>
      <c r="E330" s="23">
        <v>95020</v>
      </c>
      <c r="F330" s="24">
        <v>93797</v>
      </c>
      <c r="G330" s="80">
        <f t="shared" si="7"/>
        <v>98.71290254683225</v>
      </c>
    </row>
    <row r="331" spans="1:7" s="22" customFormat="1" ht="18" customHeight="1">
      <c r="A331" s="258"/>
      <c r="B331" s="191"/>
      <c r="C331" s="41">
        <v>6210</v>
      </c>
      <c r="D331" s="20" t="s">
        <v>147</v>
      </c>
      <c r="E331" s="23">
        <v>100000</v>
      </c>
      <c r="F331" s="24">
        <v>50000</v>
      </c>
      <c r="G331" s="80">
        <f t="shared" si="7"/>
        <v>50</v>
      </c>
    </row>
    <row r="332" spans="1:7" s="22" customFormat="1" ht="18" customHeight="1">
      <c r="A332" s="166">
        <v>921</v>
      </c>
      <c r="B332" s="167"/>
      <c r="C332" s="167"/>
      <c r="D332" s="134" t="s">
        <v>68</v>
      </c>
      <c r="E332" s="129">
        <f>E333+E335+E337</f>
        <v>978400</v>
      </c>
      <c r="F332" s="129">
        <f>F333+F335+F337</f>
        <v>978400</v>
      </c>
      <c r="G332" s="123">
        <f t="shared" si="7"/>
        <v>100</v>
      </c>
    </row>
    <row r="333" spans="1:7" s="22" customFormat="1" ht="18" customHeight="1">
      <c r="A333" s="259"/>
      <c r="B333" s="19">
        <v>92109</v>
      </c>
      <c r="C333" s="19"/>
      <c r="D333" s="20" t="s">
        <v>69</v>
      </c>
      <c r="E333" s="108">
        <f>SUM(E334:E334)</f>
        <v>876900</v>
      </c>
      <c r="F333" s="108">
        <f>SUM(F334:F334)</f>
        <v>876900</v>
      </c>
      <c r="G333" s="80">
        <f>F333/E333%</f>
        <v>100</v>
      </c>
    </row>
    <row r="334" spans="1:7" s="22" customFormat="1" ht="18" customHeight="1">
      <c r="A334" s="248"/>
      <c r="B334" s="19"/>
      <c r="C334" s="19">
        <v>2480</v>
      </c>
      <c r="D334" s="20" t="s">
        <v>70</v>
      </c>
      <c r="E334" s="23">
        <v>876900</v>
      </c>
      <c r="F334" s="24">
        <v>876900</v>
      </c>
      <c r="G334" s="80">
        <f>F334/E334*100</f>
        <v>100</v>
      </c>
    </row>
    <row r="335" spans="1:7" s="22" customFormat="1" ht="18" customHeight="1">
      <c r="A335" s="248"/>
      <c r="B335" s="19">
        <v>92116</v>
      </c>
      <c r="C335" s="19"/>
      <c r="D335" s="20" t="s">
        <v>71</v>
      </c>
      <c r="E335" s="108">
        <v>93500</v>
      </c>
      <c r="F335" s="108">
        <v>93500</v>
      </c>
      <c r="G335" s="80">
        <f>F335/E335*100</f>
        <v>100</v>
      </c>
    </row>
    <row r="336" spans="1:7" s="22" customFormat="1" ht="18" customHeight="1">
      <c r="A336" s="248"/>
      <c r="B336" s="19"/>
      <c r="C336" s="19">
        <v>2480</v>
      </c>
      <c r="D336" s="20" t="s">
        <v>70</v>
      </c>
      <c r="E336" s="23">
        <v>93500</v>
      </c>
      <c r="F336" s="24">
        <v>93500</v>
      </c>
      <c r="G336" s="80">
        <f>F336/E336*100</f>
        <v>100</v>
      </c>
    </row>
    <row r="337" spans="1:7" s="22" customFormat="1" ht="18" customHeight="1">
      <c r="A337" s="102"/>
      <c r="B337" s="102">
        <v>92118</v>
      </c>
      <c r="C337" s="102"/>
      <c r="D337" s="116" t="s">
        <v>168</v>
      </c>
      <c r="E337" s="117">
        <v>8000</v>
      </c>
      <c r="F337" s="110">
        <v>8000</v>
      </c>
      <c r="G337" s="80">
        <f>F337/E337%</f>
        <v>100</v>
      </c>
    </row>
    <row r="338" spans="1:7" s="22" customFormat="1" ht="18" customHeight="1">
      <c r="A338" s="191"/>
      <c r="B338" s="191"/>
      <c r="C338" s="191">
        <v>2310</v>
      </c>
      <c r="D338" s="185" t="s">
        <v>188</v>
      </c>
      <c r="E338" s="188">
        <v>8000</v>
      </c>
      <c r="F338" s="68">
        <v>8000</v>
      </c>
      <c r="G338" s="80">
        <f>F338/E338%</f>
        <v>100</v>
      </c>
    </row>
    <row r="339" spans="1:7" s="22" customFormat="1" ht="18" customHeight="1">
      <c r="A339" s="132">
        <v>926</v>
      </c>
      <c r="B339" s="127"/>
      <c r="C339" s="127"/>
      <c r="D339" s="128" t="s">
        <v>73</v>
      </c>
      <c r="E339" s="129">
        <f>E340+E342+E344</f>
        <v>65000</v>
      </c>
      <c r="F339" s="129">
        <f>F340+F342+F344</f>
        <v>64998</v>
      </c>
      <c r="G339" s="123">
        <f>F339/E339*10000%</f>
        <v>99.99692307692307</v>
      </c>
    </row>
    <row r="340" spans="1:7" s="155" customFormat="1" ht="18.75" customHeight="1">
      <c r="A340" s="165"/>
      <c r="B340" s="175">
        <v>92605</v>
      </c>
      <c r="C340" s="162"/>
      <c r="D340" s="178" t="s">
        <v>145</v>
      </c>
      <c r="E340" s="172">
        <v>35000</v>
      </c>
      <c r="F340" s="153">
        <v>34998</v>
      </c>
      <c r="G340" s="154">
        <f>F340/E340%</f>
        <v>99.99428571428571</v>
      </c>
    </row>
    <row r="341" spans="1:7" s="155" customFormat="1" ht="18" customHeight="1">
      <c r="A341" s="177"/>
      <c r="B341" s="176"/>
      <c r="C341" s="156">
        <v>2820</v>
      </c>
      <c r="D341" s="179" t="s">
        <v>151</v>
      </c>
      <c r="E341" s="173">
        <v>35000</v>
      </c>
      <c r="F341" s="158">
        <v>34998</v>
      </c>
      <c r="G341" s="159">
        <f>F341/E341%</f>
        <v>99.99428571428571</v>
      </c>
    </row>
    <row r="342" spans="1:7" s="155" customFormat="1" ht="18" customHeight="1">
      <c r="A342" s="177"/>
      <c r="B342" s="164">
        <v>92601</v>
      </c>
      <c r="C342" s="176"/>
      <c r="D342" s="179" t="s">
        <v>152</v>
      </c>
      <c r="E342" s="174">
        <v>15000</v>
      </c>
      <c r="F342" s="160">
        <v>15000</v>
      </c>
      <c r="G342" s="202">
        <f>F342/E342%</f>
        <v>100</v>
      </c>
    </row>
    <row r="343" spans="1:7" s="155" customFormat="1" ht="18" customHeight="1">
      <c r="A343" s="177"/>
      <c r="B343" s="164"/>
      <c r="C343" s="176">
        <v>4300</v>
      </c>
      <c r="D343" s="179" t="s">
        <v>30</v>
      </c>
      <c r="E343" s="173">
        <v>15000</v>
      </c>
      <c r="F343" s="158">
        <v>15000</v>
      </c>
      <c r="G343" s="159">
        <f>F343/E343%</f>
        <v>100</v>
      </c>
    </row>
    <row r="344" spans="1:7" s="22" customFormat="1" ht="18" customHeight="1">
      <c r="A344" s="254"/>
      <c r="B344" s="19">
        <v>92695</v>
      </c>
      <c r="C344" s="42"/>
      <c r="D344" s="66" t="s">
        <v>14</v>
      </c>
      <c r="E344" s="110">
        <v>15000</v>
      </c>
      <c r="F344" s="108">
        <v>15000</v>
      </c>
      <c r="G344" s="80">
        <f>F344/E344%</f>
        <v>100</v>
      </c>
    </row>
    <row r="345" spans="1:7" s="22" customFormat="1" ht="18" customHeight="1">
      <c r="A345" s="260"/>
      <c r="B345" s="39"/>
      <c r="C345" s="19">
        <v>4300</v>
      </c>
      <c r="D345" s="20" t="s">
        <v>30</v>
      </c>
      <c r="E345" s="23">
        <v>15000</v>
      </c>
      <c r="F345" s="24">
        <v>15000</v>
      </c>
      <c r="G345" s="80">
        <f>F345/E345*10000%</f>
        <v>100</v>
      </c>
    </row>
    <row r="346" spans="1:9" s="22" customFormat="1" ht="34.5" customHeight="1">
      <c r="A346" s="243" t="s">
        <v>74</v>
      </c>
      <c r="B346" s="244"/>
      <c r="C346" s="244"/>
      <c r="D346" s="245"/>
      <c r="E346" s="239">
        <f>E7+E19+E22+E28+E34+E41+E47+E97+E120+E128+E131+E134+E224+E240+E285+E305+E309+E332+E339</f>
        <v>21614342</v>
      </c>
      <c r="F346" s="239">
        <f>F7+F19+F22+F28+F34+F41+F47+F97+F120+F128+F131+F134+F224+F240+F285+F305+F309+F332+F339</f>
        <v>20962230</v>
      </c>
      <c r="G346" s="240">
        <f>F346/E346%</f>
        <v>96.98296621752353</v>
      </c>
      <c r="I346" s="155"/>
    </row>
    <row r="347" spans="1:7" s="88" customFormat="1" ht="15">
      <c r="A347" s="92"/>
      <c r="B347" s="93"/>
      <c r="C347" s="93"/>
      <c r="D347" s="94" t="s">
        <v>124</v>
      </c>
      <c r="E347" s="99"/>
      <c r="F347" s="93"/>
      <c r="G347" s="100"/>
    </row>
    <row r="348" spans="1:7" s="88" customFormat="1" ht="21.75" customHeight="1">
      <c r="A348" s="95"/>
      <c r="B348" s="96"/>
      <c r="C348" s="96"/>
      <c r="D348" s="135" t="s">
        <v>125</v>
      </c>
      <c r="E348" s="137">
        <v>18590968</v>
      </c>
      <c r="F348" s="138">
        <v>18391116</v>
      </c>
      <c r="G348" s="141">
        <f>F348/E348*10000%</f>
        <v>98.92500487333419</v>
      </c>
    </row>
    <row r="349" spans="1:7" s="88" customFormat="1" ht="19.5" customHeight="1">
      <c r="A349" s="97"/>
      <c r="B349" s="98"/>
      <c r="C349" s="98"/>
      <c r="D349" s="136" t="s">
        <v>126</v>
      </c>
      <c r="E349" s="139">
        <v>3023374</v>
      </c>
      <c r="F349" s="140">
        <v>2571114</v>
      </c>
      <c r="G349" s="142">
        <f>F349/E349*10000%</f>
        <v>85.04121554263548</v>
      </c>
    </row>
    <row r="350" spans="1:7" s="90" customFormat="1" ht="13.5">
      <c r="A350" s="89"/>
      <c r="B350" s="89"/>
      <c r="C350" s="89"/>
      <c r="E350" s="218"/>
      <c r="F350" s="218"/>
      <c r="G350" s="91"/>
    </row>
    <row r="351" spans="5:7" ht="13.5">
      <c r="E351" s="217"/>
      <c r="F351" s="217"/>
      <c r="G351" s="77"/>
    </row>
    <row r="352" ht="13.5">
      <c r="G352" s="77"/>
    </row>
    <row r="353" ht="13.5">
      <c r="G353" s="77"/>
    </row>
    <row r="354" spans="1:7" ht="15">
      <c r="A354" s="73"/>
      <c r="B354" s="83"/>
      <c r="C354" s="119"/>
      <c r="D354" s="120" t="s">
        <v>88</v>
      </c>
      <c r="G354" s="77"/>
    </row>
    <row r="355" spans="1:7" ht="15">
      <c r="A355" s="73"/>
      <c r="B355" s="83"/>
      <c r="C355" s="119"/>
      <c r="D355" s="120" t="s">
        <v>189</v>
      </c>
      <c r="G355" s="77"/>
    </row>
    <row r="356" spans="3:7" ht="13.5">
      <c r="C356" s="121"/>
      <c r="D356" s="114"/>
      <c r="G356" s="77"/>
    </row>
    <row r="357" ht="13.5">
      <c r="G357" s="77"/>
    </row>
    <row r="358" ht="13.5">
      <c r="G358" s="77"/>
    </row>
    <row r="359" ht="13.5">
      <c r="G359" s="77"/>
    </row>
    <row r="360" ht="13.5">
      <c r="G360" s="77"/>
    </row>
    <row r="361" ht="13.5">
      <c r="G361" s="77"/>
    </row>
    <row r="362" ht="13.5">
      <c r="G362" s="77"/>
    </row>
    <row r="363" ht="13.5">
      <c r="G363" s="77"/>
    </row>
  </sheetData>
  <sheetProtection/>
  <mergeCells count="22">
    <mergeCell ref="A98:A100"/>
    <mergeCell ref="F120:F121"/>
    <mergeCell ref="A251:A284"/>
    <mergeCell ref="B120:B121"/>
    <mergeCell ref="C120:C121"/>
    <mergeCell ref="E120:E121"/>
    <mergeCell ref="A333:A336"/>
    <mergeCell ref="A344:A345"/>
    <mergeCell ref="A122:A125"/>
    <mergeCell ref="A306:A307"/>
    <mergeCell ref="A135:A223"/>
    <mergeCell ref="A225:A237"/>
    <mergeCell ref="A346:D346"/>
    <mergeCell ref="A8:A11"/>
    <mergeCell ref="A23:A27"/>
    <mergeCell ref="G120:G121"/>
    <mergeCell ref="A29:A31"/>
    <mergeCell ref="A35:A40"/>
    <mergeCell ref="A42:A43"/>
    <mergeCell ref="A48:A96"/>
    <mergeCell ref="A120:A121"/>
    <mergeCell ref="A324:A331"/>
  </mergeCells>
  <printOptions verticalCentered="1"/>
  <pageMargins left="0.43" right="0.31" top="0.57" bottom="0.59" header="0.4724409448818898" footer="0.63"/>
  <pageSetup horizontalDpi="600" verticalDpi="600" orientation="portrait" paperSize="9" r:id="rId1"/>
  <headerFooter alignWithMargins="0">
    <oddHeader>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3">
      <selection activeCell="K14" sqref="K14"/>
    </sheetView>
  </sheetViews>
  <sheetFormatPr defaultColWidth="9.00390625" defaultRowHeight="12.75"/>
  <cols>
    <col min="1" max="1" width="4.875" style="4" customWidth="1"/>
    <col min="2" max="2" width="7.00390625" style="4" customWidth="1"/>
    <col min="3" max="3" width="5.625" style="4" customWidth="1"/>
    <col min="4" max="4" width="45.625" style="0" customWidth="1"/>
    <col min="5" max="5" width="14.625" style="4" customWidth="1"/>
    <col min="6" max="6" width="13.125" style="4" customWidth="1"/>
    <col min="7" max="7" width="7.25390625" style="74" customWidth="1"/>
  </cols>
  <sheetData>
    <row r="1" ht="13.5">
      <c r="G1" s="77"/>
    </row>
    <row r="2" spans="6:7" ht="22.5" customHeight="1">
      <c r="F2" s="73"/>
      <c r="G2" s="77"/>
    </row>
    <row r="3" spans="1:7" s="32" customFormat="1" ht="19.5" customHeight="1">
      <c r="A3" s="31"/>
      <c r="B3" s="56"/>
      <c r="C3" s="56"/>
      <c r="D3" s="33" t="s">
        <v>112</v>
      </c>
      <c r="E3" s="34"/>
      <c r="G3" s="78"/>
    </row>
    <row r="4" spans="1:7" s="32" customFormat="1" ht="19.5" customHeight="1">
      <c r="A4" s="5"/>
      <c r="B4" s="56"/>
      <c r="C4" s="56"/>
      <c r="D4" s="35" t="s">
        <v>113</v>
      </c>
      <c r="E4" s="34"/>
      <c r="G4" s="77"/>
    </row>
    <row r="5" spans="1:7" ht="15.75" customHeight="1">
      <c r="A5" s="5"/>
      <c r="B5" s="57"/>
      <c r="C5" s="57"/>
      <c r="D5" s="1"/>
      <c r="E5" s="17"/>
      <c r="F5"/>
      <c r="G5" s="79"/>
    </row>
    <row r="6" spans="1:7" ht="33" customHeight="1">
      <c r="A6" s="3" t="s">
        <v>0</v>
      </c>
      <c r="B6" s="3" t="s">
        <v>1</v>
      </c>
      <c r="C6" s="3" t="s">
        <v>89</v>
      </c>
      <c r="D6" s="12" t="s">
        <v>22</v>
      </c>
      <c r="E6" s="3" t="s">
        <v>90</v>
      </c>
      <c r="F6" s="13" t="s">
        <v>2</v>
      </c>
      <c r="G6" s="76" t="s">
        <v>3</v>
      </c>
    </row>
    <row r="7" spans="1:7" s="30" customFormat="1" ht="18" customHeight="1">
      <c r="A7" s="26" t="s">
        <v>76</v>
      </c>
      <c r="B7" s="27"/>
      <c r="C7" s="27"/>
      <c r="D7" s="28" t="s">
        <v>4</v>
      </c>
      <c r="E7" s="29">
        <f>E8+E11</f>
        <v>510100</v>
      </c>
      <c r="F7" s="29">
        <f>F8+F11</f>
        <v>139252</v>
      </c>
      <c r="G7" s="64">
        <f>F7/E7*10000%</f>
        <v>27.29896098804156</v>
      </c>
    </row>
    <row r="8" spans="1:7" s="22" customFormat="1" ht="18" customHeight="1">
      <c r="A8" s="252"/>
      <c r="B8" s="18" t="s">
        <v>77</v>
      </c>
      <c r="C8" s="19"/>
      <c r="D8" s="20" t="s">
        <v>23</v>
      </c>
      <c r="E8" s="21">
        <f>E9+E10</f>
        <v>505000</v>
      </c>
      <c r="F8" s="21">
        <f>F9+F10</f>
        <v>134464</v>
      </c>
      <c r="G8" s="61">
        <f aca="true" t="shared" si="0" ref="G8:G71">F8/E8*10000%</f>
        <v>26.626534653465345</v>
      </c>
    </row>
    <row r="9" spans="1:7" s="22" customFormat="1" ht="18" customHeight="1">
      <c r="A9" s="252"/>
      <c r="B9" s="18"/>
      <c r="C9" s="19">
        <v>6050</v>
      </c>
      <c r="D9" s="20" t="s">
        <v>24</v>
      </c>
      <c r="E9" s="23">
        <v>475000</v>
      </c>
      <c r="F9" s="24">
        <v>104464</v>
      </c>
      <c r="G9" s="61">
        <f t="shared" si="0"/>
        <v>21.992421052631578</v>
      </c>
    </row>
    <row r="10" spans="1:7" s="22" customFormat="1" ht="18" customHeight="1">
      <c r="A10" s="252"/>
      <c r="B10" s="18"/>
      <c r="C10" s="19">
        <v>6070</v>
      </c>
      <c r="D10" s="20" t="s">
        <v>100</v>
      </c>
      <c r="E10" s="23">
        <v>30000</v>
      </c>
      <c r="F10" s="24">
        <v>30000</v>
      </c>
      <c r="G10" s="61">
        <f t="shared" si="0"/>
        <v>100</v>
      </c>
    </row>
    <row r="11" spans="1:7" s="22" customFormat="1" ht="18" customHeight="1">
      <c r="A11" s="252"/>
      <c r="B11" s="18" t="s">
        <v>78</v>
      </c>
      <c r="C11" s="19"/>
      <c r="D11" s="20" t="s">
        <v>25</v>
      </c>
      <c r="E11" s="21">
        <f>E12</f>
        <v>5100</v>
      </c>
      <c r="F11" s="25">
        <f>F12</f>
        <v>4788</v>
      </c>
      <c r="G11" s="61">
        <f t="shared" si="0"/>
        <v>93.88235294117648</v>
      </c>
    </row>
    <row r="12" spans="1:7" s="22" customFormat="1" ht="18" customHeight="1">
      <c r="A12" s="252"/>
      <c r="B12" s="18"/>
      <c r="C12" s="19">
        <v>2850</v>
      </c>
      <c r="D12" s="20" t="s">
        <v>79</v>
      </c>
      <c r="E12" s="23">
        <v>5100</v>
      </c>
      <c r="F12" s="24">
        <v>4788</v>
      </c>
      <c r="G12" s="61">
        <f t="shared" si="0"/>
        <v>93.88235294117648</v>
      </c>
    </row>
    <row r="13" spans="1:7" s="30" customFormat="1" ht="18" customHeight="1">
      <c r="A13" s="15">
        <v>600</v>
      </c>
      <c r="B13" s="36"/>
      <c r="C13" s="36"/>
      <c r="D13" s="37" t="s">
        <v>5</v>
      </c>
      <c r="E13" s="16">
        <f>E14</f>
        <v>683700</v>
      </c>
      <c r="F13" s="16">
        <f>F14</f>
        <v>447255</v>
      </c>
      <c r="G13" s="64">
        <f t="shared" si="0"/>
        <v>65.41684949539271</v>
      </c>
    </row>
    <row r="14" spans="1:7" ht="18" customHeight="1">
      <c r="A14" s="271"/>
      <c r="B14" s="7">
        <v>60016</v>
      </c>
      <c r="C14" s="7"/>
      <c r="D14" s="2" t="s">
        <v>6</v>
      </c>
      <c r="E14" s="9">
        <f>E15+E16</f>
        <v>683700</v>
      </c>
      <c r="F14" s="9">
        <f>F15+F16</f>
        <v>447255</v>
      </c>
      <c r="G14" s="62">
        <f t="shared" si="0"/>
        <v>65.41684949539271</v>
      </c>
    </row>
    <row r="15" spans="1:7" ht="18" customHeight="1">
      <c r="A15" s="271"/>
      <c r="B15" s="8"/>
      <c r="C15" s="7">
        <v>4270</v>
      </c>
      <c r="D15" s="2" t="s">
        <v>27</v>
      </c>
      <c r="E15" s="10">
        <v>290000</v>
      </c>
      <c r="F15" s="11">
        <v>289978</v>
      </c>
      <c r="G15" s="62">
        <f t="shared" si="0"/>
        <v>99.99241379310345</v>
      </c>
    </row>
    <row r="16" spans="1:7" ht="18" customHeight="1">
      <c r="A16" s="271"/>
      <c r="B16" s="8"/>
      <c r="C16" s="7">
        <v>6050</v>
      </c>
      <c r="D16" s="2" t="s">
        <v>24</v>
      </c>
      <c r="E16" s="10">
        <v>393700</v>
      </c>
      <c r="F16" s="11">
        <v>157277</v>
      </c>
      <c r="G16" s="62">
        <f t="shared" si="0"/>
        <v>39.948437896875795</v>
      </c>
    </row>
    <row r="17" spans="1:7" s="30" customFormat="1" ht="18" customHeight="1">
      <c r="A17" s="15">
        <v>630</v>
      </c>
      <c r="B17" s="36"/>
      <c r="C17" s="36"/>
      <c r="D17" s="37" t="s">
        <v>28</v>
      </c>
      <c r="E17" s="16">
        <f>E18</f>
        <v>14700</v>
      </c>
      <c r="F17" s="16">
        <f>F18</f>
        <v>14180</v>
      </c>
      <c r="G17" s="64">
        <f t="shared" si="0"/>
        <v>96.4625850340136</v>
      </c>
    </row>
    <row r="18" spans="1:7" ht="18" customHeight="1">
      <c r="A18" s="271"/>
      <c r="B18" s="7">
        <v>63095</v>
      </c>
      <c r="C18" s="7"/>
      <c r="D18" s="2" t="s">
        <v>14</v>
      </c>
      <c r="E18" s="9">
        <f>E19+E20</f>
        <v>14700</v>
      </c>
      <c r="F18" s="14">
        <f>F19+F20</f>
        <v>14180</v>
      </c>
      <c r="G18" s="61">
        <f t="shared" si="0"/>
        <v>96.4625850340136</v>
      </c>
    </row>
    <row r="19" spans="1:7" ht="18" customHeight="1">
      <c r="A19" s="271"/>
      <c r="B19" s="8"/>
      <c r="C19" s="7">
        <v>4100</v>
      </c>
      <c r="D19" s="2" t="s">
        <v>29</v>
      </c>
      <c r="E19" s="10">
        <v>2700</v>
      </c>
      <c r="F19" s="11">
        <v>2520</v>
      </c>
      <c r="G19" s="61">
        <f t="shared" si="0"/>
        <v>93.33333333333333</v>
      </c>
    </row>
    <row r="20" spans="1:7" ht="18" customHeight="1">
      <c r="A20" s="271"/>
      <c r="B20" s="8"/>
      <c r="C20" s="7">
        <v>4300</v>
      </c>
      <c r="D20" s="2" t="s">
        <v>30</v>
      </c>
      <c r="E20" s="10">
        <v>12000</v>
      </c>
      <c r="F20" s="11">
        <v>11660</v>
      </c>
      <c r="G20" s="61">
        <f t="shared" si="0"/>
        <v>97.16666666666667</v>
      </c>
    </row>
    <row r="21" spans="1:7" s="30" customFormat="1" ht="18" customHeight="1">
      <c r="A21" s="15">
        <v>700</v>
      </c>
      <c r="B21" s="36"/>
      <c r="C21" s="36"/>
      <c r="D21" s="37" t="s">
        <v>7</v>
      </c>
      <c r="E21" s="16">
        <f>E22+E25</f>
        <v>65000</v>
      </c>
      <c r="F21" s="16">
        <f>F22+F25</f>
        <v>57334</v>
      </c>
      <c r="G21" s="64">
        <f t="shared" si="0"/>
        <v>88.20615384615384</v>
      </c>
    </row>
    <row r="22" spans="1:7" s="22" customFormat="1" ht="16.5" customHeight="1">
      <c r="A22" s="252"/>
      <c r="B22" s="19">
        <v>70004</v>
      </c>
      <c r="C22" s="19"/>
      <c r="D22" s="20" t="s">
        <v>31</v>
      </c>
      <c r="E22" s="21">
        <f>E23+E24</f>
        <v>36000</v>
      </c>
      <c r="F22" s="25">
        <f>F23+F24</f>
        <v>35019</v>
      </c>
      <c r="G22" s="61">
        <f t="shared" si="0"/>
        <v>97.275</v>
      </c>
    </row>
    <row r="23" spans="1:7" s="22" customFormat="1" ht="18" customHeight="1">
      <c r="A23" s="252"/>
      <c r="B23" s="19"/>
      <c r="C23" s="19">
        <v>4260</v>
      </c>
      <c r="D23" s="20" t="s">
        <v>32</v>
      </c>
      <c r="E23" s="23">
        <v>5700</v>
      </c>
      <c r="F23" s="24">
        <v>5162</v>
      </c>
      <c r="G23" s="61">
        <f t="shared" si="0"/>
        <v>90.56140350877193</v>
      </c>
    </row>
    <row r="24" spans="1:7" s="22" customFormat="1" ht="18" customHeight="1">
      <c r="A24" s="252"/>
      <c r="B24" s="19"/>
      <c r="C24" s="19">
        <v>4270</v>
      </c>
      <c r="D24" s="20" t="s">
        <v>27</v>
      </c>
      <c r="E24" s="23">
        <v>30300</v>
      </c>
      <c r="F24" s="24">
        <v>29857</v>
      </c>
      <c r="G24" s="61">
        <f t="shared" si="0"/>
        <v>98.53795379537954</v>
      </c>
    </row>
    <row r="25" spans="1:7" s="22" customFormat="1" ht="18" customHeight="1">
      <c r="A25" s="252"/>
      <c r="B25" s="19">
        <v>70005</v>
      </c>
      <c r="C25" s="19"/>
      <c r="D25" s="20" t="s">
        <v>8</v>
      </c>
      <c r="E25" s="21">
        <f>E26</f>
        <v>29000</v>
      </c>
      <c r="F25" s="25">
        <f>F26</f>
        <v>22315</v>
      </c>
      <c r="G25" s="61">
        <f t="shared" si="0"/>
        <v>76.94827586206895</v>
      </c>
    </row>
    <row r="26" spans="1:7" s="22" customFormat="1" ht="18" customHeight="1">
      <c r="A26" s="252"/>
      <c r="B26" s="19"/>
      <c r="C26" s="19">
        <v>4300</v>
      </c>
      <c r="D26" s="20" t="s">
        <v>30</v>
      </c>
      <c r="E26" s="23">
        <v>29000</v>
      </c>
      <c r="F26" s="24">
        <v>22315</v>
      </c>
      <c r="G26" s="61">
        <f t="shared" si="0"/>
        <v>76.94827586206895</v>
      </c>
    </row>
    <row r="27" spans="1:7" s="30" customFormat="1" ht="18" customHeight="1">
      <c r="A27" s="15">
        <v>710</v>
      </c>
      <c r="B27" s="36"/>
      <c r="C27" s="36"/>
      <c r="D27" s="37" t="s">
        <v>33</v>
      </c>
      <c r="E27" s="16">
        <f>E28</f>
        <v>30000</v>
      </c>
      <c r="F27" s="16">
        <f>F28</f>
        <v>27390</v>
      </c>
      <c r="G27" s="64">
        <f t="shared" si="0"/>
        <v>91.3</v>
      </c>
    </row>
    <row r="28" spans="1:7" s="22" customFormat="1" ht="18" customHeight="1">
      <c r="A28" s="252"/>
      <c r="B28" s="19">
        <v>71004</v>
      </c>
      <c r="C28" s="19"/>
      <c r="D28" s="20" t="s">
        <v>34</v>
      </c>
      <c r="E28" s="21">
        <f>E29</f>
        <v>30000</v>
      </c>
      <c r="F28" s="21">
        <f>F29</f>
        <v>27390</v>
      </c>
      <c r="G28" s="61">
        <f t="shared" si="0"/>
        <v>91.3</v>
      </c>
    </row>
    <row r="29" spans="1:7" s="22" customFormat="1" ht="18" customHeight="1">
      <c r="A29" s="252"/>
      <c r="B29" s="19"/>
      <c r="C29" s="19">
        <v>4300</v>
      </c>
      <c r="D29" s="20" t="s">
        <v>30</v>
      </c>
      <c r="E29" s="23">
        <v>30000</v>
      </c>
      <c r="F29" s="24">
        <v>27390</v>
      </c>
      <c r="G29" s="61">
        <f t="shared" si="0"/>
        <v>91.3</v>
      </c>
    </row>
    <row r="30" spans="1:7" s="30" customFormat="1" ht="18" customHeight="1">
      <c r="A30" s="15">
        <v>750</v>
      </c>
      <c r="B30" s="36"/>
      <c r="C30" s="36"/>
      <c r="D30" s="37" t="s">
        <v>9</v>
      </c>
      <c r="E30" s="16">
        <f>E31+E36+E41+E59</f>
        <v>1621240</v>
      </c>
      <c r="F30" s="16">
        <f>F31+F36+F41+F59</f>
        <v>1606840</v>
      </c>
      <c r="G30" s="64">
        <f t="shared" si="0"/>
        <v>99.11179097480941</v>
      </c>
    </row>
    <row r="31" spans="1:7" s="22" customFormat="1" ht="18" customHeight="1">
      <c r="A31" s="252"/>
      <c r="B31" s="19">
        <v>75011</v>
      </c>
      <c r="C31" s="19"/>
      <c r="D31" s="20" t="s">
        <v>10</v>
      </c>
      <c r="E31" s="21">
        <f>E32+E33+E34+E35</f>
        <v>69840</v>
      </c>
      <c r="F31" s="21">
        <f>F32+F33+F34+F35</f>
        <v>69840</v>
      </c>
      <c r="G31" s="61">
        <f t="shared" si="0"/>
        <v>100</v>
      </c>
    </row>
    <row r="32" spans="1:7" s="22" customFormat="1" ht="18" customHeight="1">
      <c r="A32" s="252"/>
      <c r="B32" s="19"/>
      <c r="C32" s="19">
        <v>4010</v>
      </c>
      <c r="D32" s="20" t="s">
        <v>35</v>
      </c>
      <c r="E32" s="23">
        <v>53800</v>
      </c>
      <c r="F32" s="24">
        <v>53800</v>
      </c>
      <c r="G32" s="61">
        <f t="shared" si="0"/>
        <v>100</v>
      </c>
    </row>
    <row r="33" spans="1:7" s="22" customFormat="1" ht="18" customHeight="1">
      <c r="A33" s="252"/>
      <c r="B33" s="19"/>
      <c r="C33" s="19">
        <v>4040</v>
      </c>
      <c r="D33" s="20" t="s">
        <v>36</v>
      </c>
      <c r="E33" s="23">
        <v>4350</v>
      </c>
      <c r="F33" s="24">
        <v>4350</v>
      </c>
      <c r="G33" s="61">
        <f t="shared" si="0"/>
        <v>100</v>
      </c>
    </row>
    <row r="34" spans="1:7" s="22" customFormat="1" ht="18" customHeight="1">
      <c r="A34" s="252"/>
      <c r="B34" s="19"/>
      <c r="C34" s="19">
        <v>4110</v>
      </c>
      <c r="D34" s="20" t="s">
        <v>37</v>
      </c>
      <c r="E34" s="23">
        <v>10276</v>
      </c>
      <c r="F34" s="24">
        <v>10276</v>
      </c>
      <c r="G34" s="61">
        <f t="shared" si="0"/>
        <v>100</v>
      </c>
    </row>
    <row r="35" spans="1:7" s="22" customFormat="1" ht="18" customHeight="1">
      <c r="A35" s="252"/>
      <c r="B35" s="19"/>
      <c r="C35" s="19">
        <v>4120</v>
      </c>
      <c r="D35" s="20" t="s">
        <v>38</v>
      </c>
      <c r="E35" s="23">
        <v>1414</v>
      </c>
      <c r="F35" s="24">
        <v>1414</v>
      </c>
      <c r="G35" s="61">
        <f t="shared" si="0"/>
        <v>100</v>
      </c>
    </row>
    <row r="36" spans="1:7" s="22" customFormat="1" ht="18" customHeight="1">
      <c r="A36" s="252"/>
      <c r="B36" s="19">
        <v>75022</v>
      </c>
      <c r="C36" s="19"/>
      <c r="D36" s="20" t="s">
        <v>39</v>
      </c>
      <c r="E36" s="21">
        <f>E37+E38+E39+E40</f>
        <v>96000</v>
      </c>
      <c r="F36" s="21">
        <f>F37+F38+F39+F40</f>
        <v>93879</v>
      </c>
      <c r="G36" s="61">
        <f t="shared" si="0"/>
        <v>97.79062499999999</v>
      </c>
    </row>
    <row r="37" spans="1:7" s="22" customFormat="1" ht="18" customHeight="1">
      <c r="A37" s="252"/>
      <c r="B37" s="19"/>
      <c r="C37" s="19">
        <v>3030</v>
      </c>
      <c r="D37" s="20" t="s">
        <v>40</v>
      </c>
      <c r="E37" s="23">
        <v>79064</v>
      </c>
      <c r="F37" s="24">
        <v>77993</v>
      </c>
      <c r="G37" s="61">
        <f t="shared" si="0"/>
        <v>98.64540119396943</v>
      </c>
    </row>
    <row r="38" spans="1:7" s="22" customFormat="1" ht="18" customHeight="1">
      <c r="A38" s="252"/>
      <c r="B38" s="19"/>
      <c r="C38" s="19">
        <v>4210</v>
      </c>
      <c r="D38" s="20" t="s">
        <v>41</v>
      </c>
      <c r="E38" s="23">
        <v>4000</v>
      </c>
      <c r="F38" s="24">
        <v>2950</v>
      </c>
      <c r="G38" s="61">
        <f t="shared" si="0"/>
        <v>73.75</v>
      </c>
    </row>
    <row r="39" spans="1:7" s="22" customFormat="1" ht="18" customHeight="1">
      <c r="A39" s="252"/>
      <c r="B39" s="19"/>
      <c r="C39" s="19">
        <v>4300</v>
      </c>
      <c r="D39" s="20" t="s">
        <v>30</v>
      </c>
      <c r="E39" s="23">
        <v>2000</v>
      </c>
      <c r="F39" s="24">
        <v>2000</v>
      </c>
      <c r="G39" s="61">
        <f t="shared" si="0"/>
        <v>100</v>
      </c>
    </row>
    <row r="40" spans="1:7" s="22" customFormat="1" ht="18" customHeight="1">
      <c r="A40" s="252"/>
      <c r="B40" s="19"/>
      <c r="C40" s="19">
        <v>4430</v>
      </c>
      <c r="D40" s="20" t="s">
        <v>26</v>
      </c>
      <c r="E40" s="23">
        <v>10936</v>
      </c>
      <c r="F40" s="24">
        <v>10936</v>
      </c>
      <c r="G40" s="61">
        <f t="shared" si="0"/>
        <v>100</v>
      </c>
    </row>
    <row r="41" spans="1:7" s="22" customFormat="1" ht="18" customHeight="1">
      <c r="A41" s="252"/>
      <c r="B41" s="19">
        <v>75023</v>
      </c>
      <c r="C41" s="19"/>
      <c r="D41" s="20" t="s">
        <v>42</v>
      </c>
      <c r="E41" s="21">
        <f>E42+E43+E44+E45+E46+E49+E50+E51+E52+E54+E55+E56+E57+E58+E48+E53+E47</f>
        <v>1404400</v>
      </c>
      <c r="F41" s="21">
        <f>F42+F43+F44+F45+F46+F49+F50+F51+F52+F54+F55+F56+F57+F58+F48+F53+F47</f>
        <v>1392329</v>
      </c>
      <c r="G41" s="61">
        <f t="shared" si="0"/>
        <v>99.14048704072914</v>
      </c>
    </row>
    <row r="42" spans="1:7" s="22" customFormat="1" ht="18" customHeight="1">
      <c r="A42" s="252"/>
      <c r="B42" s="19"/>
      <c r="C42" s="19">
        <v>3030</v>
      </c>
      <c r="D42" s="20" t="s">
        <v>40</v>
      </c>
      <c r="E42" s="23">
        <v>9000</v>
      </c>
      <c r="F42" s="24">
        <v>9000</v>
      </c>
      <c r="G42" s="61">
        <f t="shared" si="0"/>
        <v>100</v>
      </c>
    </row>
    <row r="43" spans="1:7" s="22" customFormat="1" ht="18" customHeight="1">
      <c r="A43" s="252"/>
      <c r="B43" s="19"/>
      <c r="C43" s="19">
        <v>4010</v>
      </c>
      <c r="D43" s="20" t="s">
        <v>43</v>
      </c>
      <c r="E43" s="23">
        <v>779100</v>
      </c>
      <c r="F43" s="24">
        <v>776314</v>
      </c>
      <c r="G43" s="61">
        <f t="shared" si="0"/>
        <v>99.64240790655884</v>
      </c>
    </row>
    <row r="44" spans="1:7" s="22" customFormat="1" ht="18" customHeight="1">
      <c r="A44" s="252"/>
      <c r="B44" s="19"/>
      <c r="C44" s="19">
        <v>4040</v>
      </c>
      <c r="D44" s="20" t="s">
        <v>44</v>
      </c>
      <c r="E44" s="23">
        <v>49741</v>
      </c>
      <c r="F44" s="24">
        <v>49741</v>
      </c>
      <c r="G44" s="61">
        <f t="shared" si="0"/>
        <v>100</v>
      </c>
    </row>
    <row r="45" spans="1:7" s="22" customFormat="1" ht="18" customHeight="1">
      <c r="A45" s="252"/>
      <c r="B45" s="19"/>
      <c r="C45" s="19">
        <v>4110</v>
      </c>
      <c r="D45" s="20" t="s">
        <v>37</v>
      </c>
      <c r="E45" s="23">
        <v>144240</v>
      </c>
      <c r="F45" s="24">
        <v>140811</v>
      </c>
      <c r="G45" s="61">
        <f t="shared" si="0"/>
        <v>97.62271214642263</v>
      </c>
    </row>
    <row r="46" spans="1:7" s="22" customFormat="1" ht="18" customHeight="1">
      <c r="A46" s="252"/>
      <c r="B46" s="19"/>
      <c r="C46" s="19">
        <v>4120</v>
      </c>
      <c r="D46" s="20" t="s">
        <v>38</v>
      </c>
      <c r="E46" s="23">
        <v>20600</v>
      </c>
      <c r="F46" s="24">
        <v>19604</v>
      </c>
      <c r="G46" s="61">
        <f t="shared" si="0"/>
        <v>95.16504854368932</v>
      </c>
    </row>
    <row r="47" spans="1:7" s="22" customFormat="1" ht="18" customHeight="1">
      <c r="A47" s="252"/>
      <c r="B47" s="19"/>
      <c r="C47" s="19">
        <v>4140</v>
      </c>
      <c r="D47" s="20" t="s">
        <v>101</v>
      </c>
      <c r="E47" s="23">
        <v>24100</v>
      </c>
      <c r="F47" s="24">
        <v>24094</v>
      </c>
      <c r="G47" s="61">
        <f t="shared" si="0"/>
        <v>99.97510373443983</v>
      </c>
    </row>
    <row r="48" spans="1:7" s="22" customFormat="1" ht="18" customHeight="1">
      <c r="A48" s="252"/>
      <c r="B48" s="19"/>
      <c r="C48" s="19">
        <v>4170</v>
      </c>
      <c r="D48" s="20" t="s">
        <v>91</v>
      </c>
      <c r="E48" s="23">
        <v>26339</v>
      </c>
      <c r="F48" s="24">
        <v>26339</v>
      </c>
      <c r="G48" s="61">
        <f t="shared" si="0"/>
        <v>100</v>
      </c>
    </row>
    <row r="49" spans="1:7" s="22" customFormat="1" ht="18" customHeight="1">
      <c r="A49" s="252"/>
      <c r="B49" s="19"/>
      <c r="C49" s="19">
        <v>4210</v>
      </c>
      <c r="D49" s="20" t="s">
        <v>41</v>
      </c>
      <c r="E49" s="23">
        <v>100724</v>
      </c>
      <c r="F49" s="24">
        <v>100724</v>
      </c>
      <c r="G49" s="61">
        <f t="shared" si="0"/>
        <v>100</v>
      </c>
    </row>
    <row r="50" spans="1:7" s="22" customFormat="1" ht="18" customHeight="1">
      <c r="A50" s="252"/>
      <c r="B50" s="19"/>
      <c r="C50" s="19">
        <v>4260</v>
      </c>
      <c r="D50" s="20" t="s">
        <v>32</v>
      </c>
      <c r="E50" s="23">
        <v>7500</v>
      </c>
      <c r="F50" s="24">
        <v>7223</v>
      </c>
      <c r="G50" s="61">
        <f t="shared" si="0"/>
        <v>96.30666666666666</v>
      </c>
    </row>
    <row r="51" spans="1:7" s="22" customFormat="1" ht="18" customHeight="1">
      <c r="A51" s="252"/>
      <c r="B51" s="19"/>
      <c r="C51" s="19">
        <v>4270</v>
      </c>
      <c r="D51" s="20" t="s">
        <v>27</v>
      </c>
      <c r="E51" s="23">
        <v>30000</v>
      </c>
      <c r="F51" s="24">
        <v>30000</v>
      </c>
      <c r="G51" s="61">
        <f t="shared" si="0"/>
        <v>100</v>
      </c>
    </row>
    <row r="52" spans="1:7" s="22" customFormat="1" ht="18" customHeight="1">
      <c r="A52" s="252"/>
      <c r="B52" s="19"/>
      <c r="C52" s="19">
        <v>4300</v>
      </c>
      <c r="D52" s="20" t="s">
        <v>30</v>
      </c>
      <c r="E52" s="23">
        <v>124200</v>
      </c>
      <c r="F52" s="24">
        <v>120290</v>
      </c>
      <c r="G52" s="61">
        <f t="shared" si="0"/>
        <v>96.85185185185186</v>
      </c>
    </row>
    <row r="53" spans="1:7" s="22" customFormat="1" ht="18" customHeight="1">
      <c r="A53" s="252"/>
      <c r="B53" s="19"/>
      <c r="C53" s="19">
        <v>4350</v>
      </c>
      <c r="D53" s="20" t="s">
        <v>92</v>
      </c>
      <c r="E53" s="23">
        <v>1296</v>
      </c>
      <c r="F53" s="24">
        <v>1296</v>
      </c>
      <c r="G53" s="61">
        <f t="shared" si="0"/>
        <v>100</v>
      </c>
    </row>
    <row r="54" spans="1:7" s="22" customFormat="1" ht="18" customHeight="1">
      <c r="A54" s="252"/>
      <c r="B54" s="19"/>
      <c r="C54" s="19">
        <v>4410</v>
      </c>
      <c r="D54" s="20" t="s">
        <v>45</v>
      </c>
      <c r="E54" s="23">
        <v>3800</v>
      </c>
      <c r="F54" s="24">
        <v>3506</v>
      </c>
      <c r="G54" s="61">
        <f t="shared" si="0"/>
        <v>92.26315789473685</v>
      </c>
    </row>
    <row r="55" spans="1:7" s="22" customFormat="1" ht="18" customHeight="1">
      <c r="A55" s="252"/>
      <c r="B55" s="19"/>
      <c r="C55" s="19">
        <v>4430</v>
      </c>
      <c r="D55" s="20" t="s">
        <v>26</v>
      </c>
      <c r="E55" s="23">
        <v>6000</v>
      </c>
      <c r="F55" s="24">
        <v>5627</v>
      </c>
      <c r="G55" s="61">
        <f t="shared" si="0"/>
        <v>93.78333333333333</v>
      </c>
    </row>
    <row r="56" spans="1:7" s="22" customFormat="1" ht="18" customHeight="1">
      <c r="A56" s="252"/>
      <c r="B56" s="19"/>
      <c r="C56" s="19">
        <v>4440</v>
      </c>
      <c r="D56" s="20" t="s">
        <v>46</v>
      </c>
      <c r="E56" s="23">
        <v>27760</v>
      </c>
      <c r="F56" s="24">
        <v>27760</v>
      </c>
      <c r="G56" s="61">
        <f t="shared" si="0"/>
        <v>100</v>
      </c>
    </row>
    <row r="57" spans="1:7" s="22" customFormat="1" ht="18" customHeight="1">
      <c r="A57" s="252"/>
      <c r="B57" s="19"/>
      <c r="C57" s="19">
        <v>4530</v>
      </c>
      <c r="D57" s="20" t="s">
        <v>47</v>
      </c>
      <c r="E57" s="23">
        <v>10000</v>
      </c>
      <c r="F57" s="24">
        <v>10000</v>
      </c>
      <c r="G57" s="61">
        <f t="shared" si="0"/>
        <v>100</v>
      </c>
    </row>
    <row r="58" spans="1:7" s="22" customFormat="1" ht="18" customHeight="1">
      <c r="A58" s="252"/>
      <c r="B58" s="19"/>
      <c r="C58" s="19">
        <v>6050</v>
      </c>
      <c r="D58" s="20" t="s">
        <v>24</v>
      </c>
      <c r="E58" s="23">
        <v>40000</v>
      </c>
      <c r="F58" s="24">
        <v>40000</v>
      </c>
      <c r="G58" s="61">
        <f t="shared" si="0"/>
        <v>100</v>
      </c>
    </row>
    <row r="59" spans="1:7" s="22" customFormat="1" ht="18" customHeight="1">
      <c r="A59" s="252"/>
      <c r="B59" s="19">
        <v>75095</v>
      </c>
      <c r="C59" s="19"/>
      <c r="D59" s="20" t="s">
        <v>14</v>
      </c>
      <c r="E59" s="21">
        <f>E60</f>
        <v>51000</v>
      </c>
      <c r="F59" s="25">
        <f>F60</f>
        <v>50792</v>
      </c>
      <c r="G59" s="61">
        <f t="shared" si="0"/>
        <v>99.5921568627451</v>
      </c>
    </row>
    <row r="60" spans="1:7" s="22" customFormat="1" ht="18" customHeight="1">
      <c r="A60" s="252"/>
      <c r="B60" s="39"/>
      <c r="C60" s="19">
        <v>4100</v>
      </c>
      <c r="D60" s="20" t="s">
        <v>29</v>
      </c>
      <c r="E60" s="23">
        <v>51000</v>
      </c>
      <c r="F60" s="24">
        <v>50792</v>
      </c>
      <c r="G60" s="61">
        <f t="shared" si="0"/>
        <v>99.5921568627451</v>
      </c>
    </row>
    <row r="61" spans="1:7" s="30" customFormat="1" ht="18" customHeight="1">
      <c r="A61" s="15">
        <v>751</v>
      </c>
      <c r="B61" s="36"/>
      <c r="C61" s="36"/>
      <c r="D61" s="37" t="s">
        <v>11</v>
      </c>
      <c r="E61" s="16">
        <f>E62+E64+E70</f>
        <v>39695</v>
      </c>
      <c r="F61" s="16">
        <f>F62+F64+F70</f>
        <v>39695</v>
      </c>
      <c r="G61" s="64">
        <f t="shared" si="0"/>
        <v>100</v>
      </c>
    </row>
    <row r="62" spans="1:7" s="22" customFormat="1" ht="18" customHeight="1">
      <c r="A62" s="252"/>
      <c r="B62" s="19">
        <v>75101</v>
      </c>
      <c r="C62" s="19"/>
      <c r="D62" s="20" t="s">
        <v>48</v>
      </c>
      <c r="E62" s="21">
        <f>E63</f>
        <v>1230</v>
      </c>
      <c r="F62" s="21">
        <f>F63</f>
        <v>1230</v>
      </c>
      <c r="G62" s="61">
        <f t="shared" si="0"/>
        <v>100</v>
      </c>
    </row>
    <row r="63" spans="1:7" s="22" customFormat="1" ht="18" customHeight="1">
      <c r="A63" s="252"/>
      <c r="B63" s="19"/>
      <c r="C63" s="19">
        <v>4300</v>
      </c>
      <c r="D63" s="65" t="s">
        <v>30</v>
      </c>
      <c r="E63" s="23">
        <v>1230</v>
      </c>
      <c r="F63" s="24">
        <v>1230</v>
      </c>
      <c r="G63" s="61">
        <f t="shared" si="0"/>
        <v>100</v>
      </c>
    </row>
    <row r="64" spans="1:7" s="22" customFormat="1" ht="18" customHeight="1">
      <c r="A64" s="252"/>
      <c r="B64" s="19">
        <v>75107</v>
      </c>
      <c r="C64" s="42"/>
      <c r="D64" s="66" t="s">
        <v>102</v>
      </c>
      <c r="E64" s="21">
        <f>E65+E66+E67+E68+E69</f>
        <v>23344</v>
      </c>
      <c r="F64" s="21">
        <f>F65+F66+F67+F68+F69</f>
        <v>23344</v>
      </c>
      <c r="G64" s="61">
        <f t="shared" si="0"/>
        <v>100</v>
      </c>
    </row>
    <row r="65" spans="1:7" s="22" customFormat="1" ht="18" customHeight="1">
      <c r="A65" s="252"/>
      <c r="B65" s="19"/>
      <c r="C65" s="42">
        <v>3030</v>
      </c>
      <c r="D65" s="66" t="s">
        <v>40</v>
      </c>
      <c r="E65" s="23">
        <v>13500</v>
      </c>
      <c r="F65" s="24">
        <v>13500</v>
      </c>
      <c r="G65" s="61">
        <f t="shared" si="0"/>
        <v>100</v>
      </c>
    </row>
    <row r="66" spans="1:7" s="22" customFormat="1" ht="18" customHeight="1">
      <c r="A66" s="252"/>
      <c r="B66" s="19"/>
      <c r="C66" s="42">
        <v>4170</v>
      </c>
      <c r="D66" s="66" t="s">
        <v>91</v>
      </c>
      <c r="E66" s="23">
        <v>2198</v>
      </c>
      <c r="F66" s="24">
        <v>2198</v>
      </c>
      <c r="G66" s="61">
        <f t="shared" si="0"/>
        <v>100</v>
      </c>
    </row>
    <row r="67" spans="1:7" s="22" customFormat="1" ht="18" customHeight="1">
      <c r="A67" s="252"/>
      <c r="B67" s="19"/>
      <c r="C67" s="42">
        <v>4210</v>
      </c>
      <c r="D67" s="66" t="s">
        <v>41</v>
      </c>
      <c r="E67" s="23">
        <v>4017</v>
      </c>
      <c r="F67" s="24">
        <v>4017</v>
      </c>
      <c r="G67" s="61">
        <f t="shared" si="0"/>
        <v>100</v>
      </c>
    </row>
    <row r="68" spans="1:7" s="22" customFormat="1" ht="18" customHeight="1">
      <c r="A68" s="252"/>
      <c r="B68" s="19"/>
      <c r="C68" s="42">
        <v>4300</v>
      </c>
      <c r="D68" s="66" t="s">
        <v>30</v>
      </c>
      <c r="E68" s="23">
        <v>2988</v>
      </c>
      <c r="F68" s="24">
        <v>2988</v>
      </c>
      <c r="G68" s="61">
        <f t="shared" si="0"/>
        <v>100</v>
      </c>
    </row>
    <row r="69" spans="1:7" s="22" customFormat="1" ht="18" customHeight="1">
      <c r="A69" s="252"/>
      <c r="B69" s="19"/>
      <c r="C69" s="42">
        <v>4410</v>
      </c>
      <c r="D69" s="66" t="s">
        <v>45</v>
      </c>
      <c r="E69" s="23">
        <v>641</v>
      </c>
      <c r="F69" s="24">
        <v>641</v>
      </c>
      <c r="G69" s="61">
        <f t="shared" si="0"/>
        <v>100</v>
      </c>
    </row>
    <row r="70" spans="1:7" s="22" customFormat="1" ht="18" customHeight="1">
      <c r="A70" s="252"/>
      <c r="B70" s="19">
        <v>75108</v>
      </c>
      <c r="C70" s="42"/>
      <c r="D70" s="66" t="s">
        <v>103</v>
      </c>
      <c r="E70" s="21">
        <f>E71+E72+E73+E74+E75</f>
        <v>15121</v>
      </c>
      <c r="F70" s="21">
        <f>F71+F72+F73+F74+F75</f>
        <v>15121</v>
      </c>
      <c r="G70" s="61">
        <f t="shared" si="0"/>
        <v>100</v>
      </c>
    </row>
    <row r="71" spans="1:7" s="22" customFormat="1" ht="18" customHeight="1">
      <c r="A71" s="252"/>
      <c r="B71" s="19"/>
      <c r="C71" s="42">
        <v>3030</v>
      </c>
      <c r="D71" s="66" t="s">
        <v>40</v>
      </c>
      <c r="E71" s="23">
        <v>8370</v>
      </c>
      <c r="F71" s="24">
        <v>8370</v>
      </c>
      <c r="G71" s="61">
        <f t="shared" si="0"/>
        <v>100</v>
      </c>
    </row>
    <row r="72" spans="1:7" s="22" customFormat="1" ht="18" customHeight="1">
      <c r="A72" s="252"/>
      <c r="B72" s="19"/>
      <c r="C72" s="42">
        <v>4170</v>
      </c>
      <c r="D72" s="66" t="s">
        <v>91</v>
      </c>
      <c r="E72" s="23">
        <v>1852</v>
      </c>
      <c r="F72" s="24">
        <v>1852</v>
      </c>
      <c r="G72" s="61">
        <f>F72/E72*10000%</f>
        <v>100</v>
      </c>
    </row>
    <row r="73" spans="1:7" s="22" customFormat="1" ht="18" customHeight="1">
      <c r="A73" s="252"/>
      <c r="B73" s="19"/>
      <c r="C73" s="42">
        <v>4210</v>
      </c>
      <c r="D73" s="66" t="s">
        <v>41</v>
      </c>
      <c r="E73" s="23">
        <v>3165</v>
      </c>
      <c r="F73" s="24">
        <v>3165</v>
      </c>
      <c r="G73" s="61">
        <f>F73/E73*10000%</f>
        <v>100</v>
      </c>
    </row>
    <row r="74" spans="1:7" s="22" customFormat="1" ht="18" customHeight="1">
      <c r="A74" s="252"/>
      <c r="B74" s="19"/>
      <c r="C74" s="42">
        <v>4300</v>
      </c>
      <c r="D74" s="66" t="s">
        <v>30</v>
      </c>
      <c r="E74" s="23">
        <v>795</v>
      </c>
      <c r="F74" s="24">
        <v>795</v>
      </c>
      <c r="G74" s="61">
        <f>F74/E74*10000%</f>
        <v>100</v>
      </c>
    </row>
    <row r="75" spans="1:7" s="22" customFormat="1" ht="18" customHeight="1">
      <c r="A75" s="252"/>
      <c r="B75" s="19"/>
      <c r="C75" s="42">
        <v>4410</v>
      </c>
      <c r="D75" s="67" t="s">
        <v>45</v>
      </c>
      <c r="E75" s="23">
        <v>939</v>
      </c>
      <c r="F75" s="24">
        <v>939</v>
      </c>
      <c r="G75" s="61">
        <f>F75/E75*10000%</f>
        <v>100</v>
      </c>
    </row>
    <row r="76" spans="1:7" s="30" customFormat="1" ht="18" customHeight="1">
      <c r="A76" s="269">
        <v>754</v>
      </c>
      <c r="B76" s="274"/>
      <c r="C76" s="274"/>
      <c r="D76" s="47" t="s">
        <v>49</v>
      </c>
      <c r="E76" s="276">
        <f>E78+E80+E83</f>
        <v>158300</v>
      </c>
      <c r="F76" s="276">
        <f>F78+F80+F83</f>
        <v>156190</v>
      </c>
      <c r="G76" s="272">
        <f>F76/E76*10000%</f>
        <v>98.66708780795958</v>
      </c>
    </row>
    <row r="77" spans="1:7" s="30" customFormat="1" ht="18" customHeight="1">
      <c r="A77" s="270"/>
      <c r="B77" s="275"/>
      <c r="C77" s="275"/>
      <c r="D77" s="48" t="s">
        <v>50</v>
      </c>
      <c r="E77" s="277"/>
      <c r="F77" s="277"/>
      <c r="G77" s="273"/>
    </row>
    <row r="78" spans="1:7" s="22" customFormat="1" ht="18" customHeight="1">
      <c r="A78" s="45"/>
      <c r="B78" s="19">
        <v>75403</v>
      </c>
      <c r="C78" s="19"/>
      <c r="D78" s="46" t="s">
        <v>104</v>
      </c>
      <c r="E78" s="21">
        <f>E79</f>
        <v>3000</v>
      </c>
      <c r="F78" s="21">
        <f>F79</f>
        <v>3000</v>
      </c>
      <c r="G78" s="75">
        <v>100</v>
      </c>
    </row>
    <row r="79" spans="1:7" s="22" customFormat="1" ht="18" customHeight="1">
      <c r="A79" s="45"/>
      <c r="B79" s="19"/>
      <c r="C79" s="19">
        <v>2950</v>
      </c>
      <c r="D79" s="46" t="s">
        <v>105</v>
      </c>
      <c r="E79" s="23">
        <v>3000</v>
      </c>
      <c r="F79" s="23">
        <v>3000</v>
      </c>
      <c r="G79" s="75">
        <v>100</v>
      </c>
    </row>
    <row r="80" spans="1:7" s="22" customFormat="1" ht="18" customHeight="1">
      <c r="A80" s="252"/>
      <c r="B80" s="19">
        <v>75412</v>
      </c>
      <c r="C80" s="19"/>
      <c r="D80" s="20" t="s">
        <v>51</v>
      </c>
      <c r="E80" s="21">
        <f>E81+E82</f>
        <v>155000</v>
      </c>
      <c r="F80" s="21">
        <f>F81+F82</f>
        <v>152890</v>
      </c>
      <c r="G80" s="61">
        <f aca="true" t="shared" si="1" ref="G80:G143">F80/E80*10000%</f>
        <v>98.63870967741936</v>
      </c>
    </row>
    <row r="81" spans="1:7" s="22" customFormat="1" ht="33" customHeight="1">
      <c r="A81" s="252"/>
      <c r="B81" s="19"/>
      <c r="C81" s="19">
        <v>2830</v>
      </c>
      <c r="D81" s="46" t="s">
        <v>106</v>
      </c>
      <c r="E81" s="23">
        <v>110000</v>
      </c>
      <c r="F81" s="24">
        <v>109864</v>
      </c>
      <c r="G81" s="61">
        <f t="shared" si="1"/>
        <v>99.87636363636364</v>
      </c>
    </row>
    <row r="82" spans="1:7" s="22" customFormat="1" ht="18" customHeight="1">
      <c r="A82" s="252"/>
      <c r="B82" s="19"/>
      <c r="C82" s="19">
        <v>6050</v>
      </c>
      <c r="D82" s="20" t="s">
        <v>24</v>
      </c>
      <c r="E82" s="23">
        <v>45000</v>
      </c>
      <c r="F82" s="24">
        <v>43026</v>
      </c>
      <c r="G82" s="61">
        <f t="shared" si="1"/>
        <v>95.61333333333333</v>
      </c>
    </row>
    <row r="83" spans="1:7" s="22" customFormat="1" ht="18" customHeight="1">
      <c r="A83" s="255"/>
      <c r="B83" s="69">
        <v>75414</v>
      </c>
      <c r="C83" s="53"/>
      <c r="D83" s="43" t="s">
        <v>93</v>
      </c>
      <c r="E83" s="54">
        <v>300</v>
      </c>
      <c r="F83" s="54">
        <f>F84</f>
        <v>300</v>
      </c>
      <c r="G83" s="61">
        <f t="shared" si="1"/>
        <v>100</v>
      </c>
    </row>
    <row r="84" spans="1:7" s="22" customFormat="1" ht="18.75" customHeight="1">
      <c r="A84" s="41"/>
      <c r="B84" s="71"/>
      <c r="C84" s="41">
        <v>4300</v>
      </c>
      <c r="D84" s="67" t="s">
        <v>30</v>
      </c>
      <c r="E84" s="68">
        <v>300</v>
      </c>
      <c r="F84" s="68">
        <v>300</v>
      </c>
      <c r="G84" s="63">
        <f t="shared" si="1"/>
        <v>100</v>
      </c>
    </row>
    <row r="85" spans="1:7" s="30" customFormat="1" ht="18" customHeight="1">
      <c r="A85" s="15">
        <v>757</v>
      </c>
      <c r="B85" s="40"/>
      <c r="C85" s="15"/>
      <c r="D85" s="37" t="s">
        <v>80</v>
      </c>
      <c r="E85" s="16">
        <f>E86</f>
        <v>36384</v>
      </c>
      <c r="F85" s="16">
        <f>F86</f>
        <v>36384</v>
      </c>
      <c r="G85" s="60">
        <f>F85/E85*10000%</f>
        <v>100</v>
      </c>
    </row>
    <row r="86" spans="1:7" s="22" customFormat="1" ht="18" customHeight="1">
      <c r="A86" s="41"/>
      <c r="B86" s="42">
        <v>75702</v>
      </c>
      <c r="C86" s="41">
        <v>8070</v>
      </c>
      <c r="D86" s="43" t="s">
        <v>81</v>
      </c>
      <c r="E86" s="44">
        <v>36384</v>
      </c>
      <c r="F86" s="25">
        <v>36384</v>
      </c>
      <c r="G86" s="61">
        <f>F86/E86*10000%</f>
        <v>100</v>
      </c>
    </row>
    <row r="87" spans="1:7" s="30" customFormat="1" ht="18" customHeight="1">
      <c r="A87" s="15">
        <v>758</v>
      </c>
      <c r="B87" s="40"/>
      <c r="C87" s="15"/>
      <c r="D87" s="37" t="s">
        <v>94</v>
      </c>
      <c r="E87" s="16">
        <f>E88</f>
        <v>666</v>
      </c>
      <c r="F87" s="16">
        <f>F88</f>
        <v>0</v>
      </c>
      <c r="G87" s="60">
        <f t="shared" si="1"/>
        <v>0</v>
      </c>
    </row>
    <row r="88" spans="1:7" s="22" customFormat="1" ht="18" customHeight="1">
      <c r="A88" s="41"/>
      <c r="B88" s="42">
        <v>75818</v>
      </c>
      <c r="C88" s="41">
        <v>4810</v>
      </c>
      <c r="D88" s="43" t="s">
        <v>95</v>
      </c>
      <c r="E88" s="44">
        <v>666</v>
      </c>
      <c r="F88" s="25">
        <v>0</v>
      </c>
      <c r="G88" s="61">
        <f t="shared" si="1"/>
        <v>0</v>
      </c>
    </row>
    <row r="89" spans="1:7" s="30" customFormat="1" ht="18" customHeight="1">
      <c r="A89" s="15">
        <v>801</v>
      </c>
      <c r="B89" s="36"/>
      <c r="C89" s="36"/>
      <c r="D89" s="37" t="s">
        <v>12</v>
      </c>
      <c r="E89" s="16">
        <f>E90+E111+E123+E136+E146+E157+E156+E106</f>
        <v>6068784</v>
      </c>
      <c r="F89" s="16">
        <f>F90+F111+F123+F136+F146+F157+F156+F106</f>
        <v>6065135</v>
      </c>
      <c r="G89" s="60">
        <f t="shared" si="1"/>
        <v>99.93987263346331</v>
      </c>
    </row>
    <row r="90" spans="1:7" s="22" customFormat="1" ht="18" customHeight="1">
      <c r="A90" s="252"/>
      <c r="B90" s="19">
        <v>80101</v>
      </c>
      <c r="C90" s="19"/>
      <c r="D90" s="20" t="s">
        <v>13</v>
      </c>
      <c r="E90" s="21">
        <f>E91+E92+E93+E94+E95+E96+E97+E98+E99+E100+E101+E102+E103+E104+E105</f>
        <v>3529813</v>
      </c>
      <c r="F90" s="21">
        <f>F91+F92+F93+F94+F95+F96+F97+F98+F99+F100+F101+F102+F103+F104+F105</f>
        <v>3529621</v>
      </c>
      <c r="G90" s="62">
        <f t="shared" si="1"/>
        <v>99.99456061836703</v>
      </c>
    </row>
    <row r="91" spans="1:7" s="22" customFormat="1" ht="18" customHeight="1">
      <c r="A91" s="252"/>
      <c r="B91" s="19"/>
      <c r="C91" s="19">
        <v>2540</v>
      </c>
      <c r="D91" s="20" t="s">
        <v>52</v>
      </c>
      <c r="E91" s="23">
        <v>23425</v>
      </c>
      <c r="F91" s="24">
        <v>23425</v>
      </c>
      <c r="G91" s="61">
        <f t="shared" si="1"/>
        <v>100</v>
      </c>
    </row>
    <row r="92" spans="1:7" s="22" customFormat="1" ht="18" customHeight="1">
      <c r="A92" s="252"/>
      <c r="B92" s="19"/>
      <c r="C92" s="19">
        <v>3020</v>
      </c>
      <c r="D92" s="20" t="s">
        <v>53</v>
      </c>
      <c r="E92" s="23">
        <v>187085</v>
      </c>
      <c r="F92" s="24">
        <v>187085</v>
      </c>
      <c r="G92" s="61">
        <f t="shared" si="1"/>
        <v>100</v>
      </c>
    </row>
    <row r="93" spans="1:7" s="22" customFormat="1" ht="18" customHeight="1">
      <c r="A93" s="252"/>
      <c r="B93" s="19"/>
      <c r="C93" s="19">
        <v>3240</v>
      </c>
      <c r="D93" s="20" t="s">
        <v>107</v>
      </c>
      <c r="E93" s="23">
        <v>3825</v>
      </c>
      <c r="F93" s="24">
        <v>3824</v>
      </c>
      <c r="G93" s="61">
        <f t="shared" si="1"/>
        <v>99.97385620915033</v>
      </c>
    </row>
    <row r="94" spans="1:7" s="22" customFormat="1" ht="18" customHeight="1">
      <c r="A94" s="252"/>
      <c r="B94" s="19"/>
      <c r="C94" s="19">
        <v>4010</v>
      </c>
      <c r="D94" s="20" t="s">
        <v>43</v>
      </c>
      <c r="E94" s="23">
        <v>2173358</v>
      </c>
      <c r="F94" s="24">
        <v>2173358</v>
      </c>
      <c r="G94" s="61">
        <f t="shared" si="1"/>
        <v>100</v>
      </c>
    </row>
    <row r="95" spans="1:7" s="22" customFormat="1" ht="18" customHeight="1">
      <c r="A95" s="252"/>
      <c r="B95" s="19"/>
      <c r="C95" s="19">
        <v>4040</v>
      </c>
      <c r="D95" s="20" t="s">
        <v>44</v>
      </c>
      <c r="E95" s="23">
        <v>165603</v>
      </c>
      <c r="F95" s="24">
        <v>165603</v>
      </c>
      <c r="G95" s="61">
        <f t="shared" si="1"/>
        <v>100</v>
      </c>
    </row>
    <row r="96" spans="1:7" s="22" customFormat="1" ht="18" customHeight="1">
      <c r="A96" s="252"/>
      <c r="B96" s="19"/>
      <c r="C96" s="19">
        <v>4110</v>
      </c>
      <c r="D96" s="20" t="s">
        <v>37</v>
      </c>
      <c r="E96" s="23">
        <v>437604</v>
      </c>
      <c r="F96" s="24">
        <v>437604</v>
      </c>
      <c r="G96" s="61">
        <f t="shared" si="1"/>
        <v>100</v>
      </c>
    </row>
    <row r="97" spans="1:7" s="22" customFormat="1" ht="18" customHeight="1">
      <c r="A97" s="252"/>
      <c r="B97" s="19"/>
      <c r="C97" s="19">
        <v>4120</v>
      </c>
      <c r="D97" s="20" t="s">
        <v>38</v>
      </c>
      <c r="E97" s="23">
        <v>59479</v>
      </c>
      <c r="F97" s="24">
        <v>59479</v>
      </c>
      <c r="G97" s="61">
        <v>50.3</v>
      </c>
    </row>
    <row r="98" spans="1:7" s="22" customFormat="1" ht="18" customHeight="1">
      <c r="A98" s="252"/>
      <c r="B98" s="19"/>
      <c r="C98" s="19">
        <v>4210</v>
      </c>
      <c r="D98" s="20" t="s">
        <v>41</v>
      </c>
      <c r="E98" s="23">
        <v>77200</v>
      </c>
      <c r="F98" s="24">
        <v>77166</v>
      </c>
      <c r="G98" s="61">
        <v>50.1</v>
      </c>
    </row>
    <row r="99" spans="1:7" s="22" customFormat="1" ht="18" customHeight="1">
      <c r="A99" s="252"/>
      <c r="B99" s="19"/>
      <c r="C99" s="19">
        <v>4240</v>
      </c>
      <c r="D99" s="20" t="s">
        <v>54</v>
      </c>
      <c r="E99" s="23">
        <v>7500</v>
      </c>
      <c r="F99" s="24">
        <v>7413</v>
      </c>
      <c r="G99" s="61">
        <f t="shared" si="1"/>
        <v>98.83999999999999</v>
      </c>
    </row>
    <row r="100" spans="1:7" s="22" customFormat="1" ht="18" customHeight="1">
      <c r="A100" s="252"/>
      <c r="B100" s="19"/>
      <c r="C100" s="19">
        <v>4260</v>
      </c>
      <c r="D100" s="20" t="s">
        <v>32</v>
      </c>
      <c r="E100" s="23">
        <v>98280</v>
      </c>
      <c r="F100" s="24">
        <v>98280</v>
      </c>
      <c r="G100" s="61">
        <f t="shared" si="1"/>
        <v>100</v>
      </c>
    </row>
    <row r="101" spans="1:7" s="22" customFormat="1" ht="18" customHeight="1">
      <c r="A101" s="252"/>
      <c r="B101" s="19"/>
      <c r="C101" s="19">
        <v>4350</v>
      </c>
      <c r="D101" s="20" t="s">
        <v>92</v>
      </c>
      <c r="E101" s="23">
        <v>1130</v>
      </c>
      <c r="F101" s="24">
        <v>1106</v>
      </c>
      <c r="G101" s="61">
        <f t="shared" si="1"/>
        <v>97.87610619469027</v>
      </c>
    </row>
    <row r="102" spans="1:7" s="22" customFormat="1" ht="18" customHeight="1">
      <c r="A102" s="252"/>
      <c r="B102" s="19"/>
      <c r="C102" s="19">
        <v>4300</v>
      </c>
      <c r="D102" s="20" t="s">
        <v>30</v>
      </c>
      <c r="E102" s="23">
        <v>71756</v>
      </c>
      <c r="F102" s="24">
        <v>71733</v>
      </c>
      <c r="G102" s="61">
        <f t="shared" si="1"/>
        <v>99.96794693126706</v>
      </c>
    </row>
    <row r="103" spans="1:7" s="22" customFormat="1" ht="18" customHeight="1">
      <c r="A103" s="252"/>
      <c r="B103" s="19"/>
      <c r="C103" s="19">
        <v>4410</v>
      </c>
      <c r="D103" s="20" t="s">
        <v>45</v>
      </c>
      <c r="E103" s="23">
        <v>5000</v>
      </c>
      <c r="F103" s="24">
        <v>4977</v>
      </c>
      <c r="G103" s="61">
        <f t="shared" si="1"/>
        <v>99.53999999999999</v>
      </c>
    </row>
    <row r="104" spans="1:7" s="22" customFormat="1" ht="18" customHeight="1">
      <c r="A104" s="252"/>
      <c r="B104" s="19"/>
      <c r="C104" s="19">
        <v>4440</v>
      </c>
      <c r="D104" s="20" t="s">
        <v>55</v>
      </c>
      <c r="E104" s="23">
        <v>143899</v>
      </c>
      <c r="F104" s="24">
        <v>143899</v>
      </c>
      <c r="G104" s="61">
        <f t="shared" si="1"/>
        <v>100</v>
      </c>
    </row>
    <row r="105" spans="1:7" s="22" customFormat="1" ht="18" customHeight="1">
      <c r="A105" s="252"/>
      <c r="B105" s="19"/>
      <c r="C105" s="19">
        <v>6050</v>
      </c>
      <c r="D105" s="20" t="s">
        <v>24</v>
      </c>
      <c r="E105" s="23">
        <v>74669</v>
      </c>
      <c r="F105" s="24">
        <v>74669</v>
      </c>
      <c r="G105" s="61">
        <f t="shared" si="1"/>
        <v>100</v>
      </c>
    </row>
    <row r="106" spans="1:7" s="22" customFormat="1" ht="18" customHeight="1">
      <c r="A106" s="252"/>
      <c r="B106" s="19">
        <v>80103</v>
      </c>
      <c r="C106" s="19"/>
      <c r="D106" s="20" t="s">
        <v>97</v>
      </c>
      <c r="E106" s="21">
        <f>E107+E108+E109+E110</f>
        <v>143587</v>
      </c>
      <c r="F106" s="21">
        <f>F107+F108+F109+F110</f>
        <v>143587</v>
      </c>
      <c r="G106" s="61">
        <f t="shared" si="1"/>
        <v>100</v>
      </c>
    </row>
    <row r="107" spans="1:7" s="22" customFormat="1" ht="18" customHeight="1">
      <c r="A107" s="252"/>
      <c r="B107" s="19"/>
      <c r="C107" s="19">
        <v>3020</v>
      </c>
      <c r="D107" s="20" t="s">
        <v>53</v>
      </c>
      <c r="E107" s="23">
        <v>10250</v>
      </c>
      <c r="F107" s="24">
        <v>10250</v>
      </c>
      <c r="G107" s="61">
        <f t="shared" si="1"/>
        <v>100</v>
      </c>
    </row>
    <row r="108" spans="1:7" s="22" customFormat="1" ht="18" customHeight="1">
      <c r="A108" s="252"/>
      <c r="B108" s="19"/>
      <c r="C108" s="19">
        <v>4010</v>
      </c>
      <c r="D108" s="20" t="s">
        <v>43</v>
      </c>
      <c r="E108" s="23">
        <v>110041</v>
      </c>
      <c r="F108" s="24">
        <v>110041</v>
      </c>
      <c r="G108" s="61">
        <f t="shared" si="1"/>
        <v>100</v>
      </c>
    </row>
    <row r="109" spans="1:7" s="22" customFormat="1" ht="18" customHeight="1">
      <c r="A109" s="252"/>
      <c r="B109" s="19"/>
      <c r="C109" s="19">
        <v>4110</v>
      </c>
      <c r="D109" s="20" t="s">
        <v>37</v>
      </c>
      <c r="E109" s="23">
        <v>20510</v>
      </c>
      <c r="F109" s="24">
        <v>20510</v>
      </c>
      <c r="G109" s="61">
        <f t="shared" si="1"/>
        <v>100</v>
      </c>
    </row>
    <row r="110" spans="1:7" s="22" customFormat="1" ht="18" customHeight="1">
      <c r="A110" s="252"/>
      <c r="B110" s="19"/>
      <c r="C110" s="19">
        <v>4120</v>
      </c>
      <c r="D110" s="20" t="s">
        <v>38</v>
      </c>
      <c r="E110" s="23">
        <v>2786</v>
      </c>
      <c r="F110" s="24">
        <v>2786</v>
      </c>
      <c r="G110" s="61">
        <f t="shared" si="1"/>
        <v>100</v>
      </c>
    </row>
    <row r="111" spans="1:7" s="22" customFormat="1" ht="18" customHeight="1">
      <c r="A111" s="252"/>
      <c r="B111" s="19">
        <v>80104</v>
      </c>
      <c r="C111" s="19"/>
      <c r="D111" s="20" t="s">
        <v>96</v>
      </c>
      <c r="E111" s="21">
        <f>E112+E113+E114+E115+E116+E120+E122+E117+E118+E119+E121</f>
        <v>342537</v>
      </c>
      <c r="F111" s="21">
        <f>F112+F113+F114+F115+F116+F120+F122+F117+F118+F119+F121</f>
        <v>342468</v>
      </c>
      <c r="G111" s="61">
        <f t="shared" si="1"/>
        <v>99.97985619071808</v>
      </c>
    </row>
    <row r="112" spans="1:7" s="22" customFormat="1" ht="18" customHeight="1">
      <c r="A112" s="252"/>
      <c r="B112" s="19"/>
      <c r="C112" s="19">
        <v>3020</v>
      </c>
      <c r="D112" s="20" t="s">
        <v>53</v>
      </c>
      <c r="E112" s="23">
        <v>16074</v>
      </c>
      <c r="F112" s="24">
        <v>16074</v>
      </c>
      <c r="G112" s="61">
        <f t="shared" si="1"/>
        <v>100</v>
      </c>
    </row>
    <row r="113" spans="1:7" s="22" customFormat="1" ht="18" customHeight="1">
      <c r="A113" s="252"/>
      <c r="B113" s="19"/>
      <c r="C113" s="19">
        <v>4010</v>
      </c>
      <c r="D113" s="20" t="s">
        <v>43</v>
      </c>
      <c r="E113" s="23">
        <v>190594</v>
      </c>
      <c r="F113" s="24">
        <v>190594</v>
      </c>
      <c r="G113" s="61">
        <f t="shared" si="1"/>
        <v>100</v>
      </c>
    </row>
    <row r="114" spans="1:7" s="22" customFormat="1" ht="18" customHeight="1">
      <c r="A114" s="252"/>
      <c r="B114" s="19"/>
      <c r="C114" s="19">
        <v>4040</v>
      </c>
      <c r="D114" s="20" t="s">
        <v>44</v>
      </c>
      <c r="E114" s="23">
        <v>24133</v>
      </c>
      <c r="F114" s="24">
        <v>24133</v>
      </c>
      <c r="G114" s="61">
        <f t="shared" si="1"/>
        <v>100</v>
      </c>
    </row>
    <row r="115" spans="1:7" s="22" customFormat="1" ht="18" customHeight="1">
      <c r="A115" s="252"/>
      <c r="B115" s="19"/>
      <c r="C115" s="19">
        <v>4110</v>
      </c>
      <c r="D115" s="20" t="s">
        <v>37</v>
      </c>
      <c r="E115" s="23">
        <v>40848</v>
      </c>
      <c r="F115" s="24">
        <v>40848</v>
      </c>
      <c r="G115" s="61">
        <f t="shared" si="1"/>
        <v>100</v>
      </c>
    </row>
    <row r="116" spans="1:7" s="22" customFormat="1" ht="18" customHeight="1">
      <c r="A116" s="252"/>
      <c r="B116" s="19"/>
      <c r="C116" s="19">
        <v>4120</v>
      </c>
      <c r="D116" s="20" t="s">
        <v>38</v>
      </c>
      <c r="E116" s="23">
        <v>5563</v>
      </c>
      <c r="F116" s="24">
        <v>5563</v>
      </c>
      <c r="G116" s="61">
        <f t="shared" si="1"/>
        <v>100</v>
      </c>
    </row>
    <row r="117" spans="1:7" s="22" customFormat="1" ht="18" customHeight="1">
      <c r="A117" s="252"/>
      <c r="B117" s="19"/>
      <c r="C117" s="19">
        <v>4210</v>
      </c>
      <c r="D117" s="20" t="s">
        <v>41</v>
      </c>
      <c r="E117" s="23">
        <v>17629</v>
      </c>
      <c r="F117" s="24">
        <v>17629</v>
      </c>
      <c r="G117" s="61">
        <f t="shared" si="1"/>
        <v>100</v>
      </c>
    </row>
    <row r="118" spans="1:7" s="22" customFormat="1" ht="18" customHeight="1">
      <c r="A118" s="252"/>
      <c r="B118" s="19"/>
      <c r="C118" s="19">
        <v>4220</v>
      </c>
      <c r="D118" s="20" t="s">
        <v>82</v>
      </c>
      <c r="E118" s="23">
        <v>22727</v>
      </c>
      <c r="F118" s="24">
        <v>22664</v>
      </c>
      <c r="G118" s="61">
        <f t="shared" si="1"/>
        <v>99.72279667356008</v>
      </c>
    </row>
    <row r="119" spans="1:7" s="22" customFormat="1" ht="18" customHeight="1">
      <c r="A119" s="252"/>
      <c r="B119" s="19"/>
      <c r="C119" s="19">
        <v>4260</v>
      </c>
      <c r="D119" s="20" t="s">
        <v>32</v>
      </c>
      <c r="E119" s="23">
        <v>5890</v>
      </c>
      <c r="F119" s="24">
        <v>5890</v>
      </c>
      <c r="G119" s="61">
        <f t="shared" si="1"/>
        <v>100</v>
      </c>
    </row>
    <row r="120" spans="1:7" s="22" customFormat="1" ht="18" customHeight="1">
      <c r="A120" s="252"/>
      <c r="B120" s="19"/>
      <c r="C120" s="19">
        <v>4300</v>
      </c>
      <c r="D120" s="20" t="s">
        <v>30</v>
      </c>
      <c r="E120" s="23">
        <v>5941</v>
      </c>
      <c r="F120" s="24">
        <v>5935</v>
      </c>
      <c r="G120" s="61">
        <f t="shared" si="1"/>
        <v>99.8990069011951</v>
      </c>
    </row>
    <row r="121" spans="1:7" s="22" customFormat="1" ht="18" customHeight="1">
      <c r="A121" s="252"/>
      <c r="B121" s="19"/>
      <c r="C121" s="19">
        <v>4410</v>
      </c>
      <c r="D121" s="20" t="s">
        <v>45</v>
      </c>
      <c r="E121" s="23">
        <v>81</v>
      </c>
      <c r="F121" s="24">
        <v>81</v>
      </c>
      <c r="G121" s="61">
        <f t="shared" si="1"/>
        <v>100</v>
      </c>
    </row>
    <row r="122" spans="1:7" s="22" customFormat="1" ht="18" customHeight="1">
      <c r="A122" s="252"/>
      <c r="B122" s="19"/>
      <c r="C122" s="19">
        <v>4440</v>
      </c>
      <c r="D122" s="20" t="s">
        <v>46</v>
      </c>
      <c r="E122" s="23">
        <v>13057</v>
      </c>
      <c r="F122" s="24">
        <v>13057</v>
      </c>
      <c r="G122" s="61">
        <f t="shared" si="1"/>
        <v>100</v>
      </c>
    </row>
    <row r="123" spans="1:7" s="22" customFormat="1" ht="18" customHeight="1">
      <c r="A123" s="252"/>
      <c r="B123" s="19">
        <v>80110</v>
      </c>
      <c r="C123" s="19"/>
      <c r="D123" s="20" t="s">
        <v>57</v>
      </c>
      <c r="E123" s="21">
        <f>E124+E125+E126+E127+E128+E129+E131+E132+E134+E135+E130+E133</f>
        <v>1451466</v>
      </c>
      <c r="F123" s="21">
        <f>F124+F125+F126+F127+F128+F129+F131+F132+F134+F135+F130+F133</f>
        <v>1451390</v>
      </c>
      <c r="G123" s="61">
        <f t="shared" si="1"/>
        <v>99.99476391455259</v>
      </c>
    </row>
    <row r="124" spans="1:7" s="22" customFormat="1" ht="18" customHeight="1">
      <c r="A124" s="252"/>
      <c r="B124" s="19"/>
      <c r="C124" s="19">
        <v>3020</v>
      </c>
      <c r="D124" s="20" t="s">
        <v>58</v>
      </c>
      <c r="E124" s="23">
        <v>79786</v>
      </c>
      <c r="F124" s="24">
        <v>79786</v>
      </c>
      <c r="G124" s="61">
        <f t="shared" si="1"/>
        <v>100</v>
      </c>
    </row>
    <row r="125" spans="1:7" s="22" customFormat="1" ht="18" customHeight="1">
      <c r="A125" s="252"/>
      <c r="B125" s="19"/>
      <c r="C125" s="19">
        <v>4010</v>
      </c>
      <c r="D125" s="20" t="s">
        <v>43</v>
      </c>
      <c r="E125" s="23">
        <v>924617</v>
      </c>
      <c r="F125" s="24">
        <v>924617</v>
      </c>
      <c r="G125" s="61">
        <f t="shared" si="1"/>
        <v>100</v>
      </c>
    </row>
    <row r="126" spans="1:7" s="22" customFormat="1" ht="18" customHeight="1">
      <c r="A126" s="252"/>
      <c r="B126" s="19"/>
      <c r="C126" s="19">
        <v>4040</v>
      </c>
      <c r="D126" s="20" t="s">
        <v>44</v>
      </c>
      <c r="E126" s="23">
        <v>73363</v>
      </c>
      <c r="F126" s="24">
        <v>73363</v>
      </c>
      <c r="G126" s="61">
        <f t="shared" si="1"/>
        <v>100</v>
      </c>
    </row>
    <row r="127" spans="1:7" s="22" customFormat="1" ht="18" customHeight="1">
      <c r="A127" s="252"/>
      <c r="B127" s="19"/>
      <c r="C127" s="19">
        <v>4110</v>
      </c>
      <c r="D127" s="20" t="s">
        <v>37</v>
      </c>
      <c r="E127" s="23">
        <v>188162</v>
      </c>
      <c r="F127" s="24">
        <v>188162</v>
      </c>
      <c r="G127" s="61">
        <f t="shared" si="1"/>
        <v>100</v>
      </c>
    </row>
    <row r="128" spans="1:7" s="22" customFormat="1" ht="18" customHeight="1">
      <c r="A128" s="252"/>
      <c r="B128" s="19"/>
      <c r="C128" s="19">
        <v>4120</v>
      </c>
      <c r="D128" s="20" t="s">
        <v>38</v>
      </c>
      <c r="E128" s="23">
        <v>25650</v>
      </c>
      <c r="F128" s="24">
        <v>25625</v>
      </c>
      <c r="G128" s="61">
        <f t="shared" si="1"/>
        <v>99.90253411306043</v>
      </c>
    </row>
    <row r="129" spans="1:7" s="22" customFormat="1" ht="18" customHeight="1">
      <c r="A129" s="252"/>
      <c r="B129" s="19"/>
      <c r="C129" s="19">
        <v>4210</v>
      </c>
      <c r="D129" s="20" t="s">
        <v>41</v>
      </c>
      <c r="E129" s="23">
        <v>14000</v>
      </c>
      <c r="F129" s="24">
        <v>13973</v>
      </c>
      <c r="G129" s="61">
        <f t="shared" si="1"/>
        <v>99.80714285714286</v>
      </c>
    </row>
    <row r="130" spans="1:7" s="22" customFormat="1" ht="18" customHeight="1">
      <c r="A130" s="252"/>
      <c r="B130" s="19"/>
      <c r="C130" s="19">
        <v>4240</v>
      </c>
      <c r="D130" s="20" t="s">
        <v>54</v>
      </c>
      <c r="E130" s="23">
        <v>3000</v>
      </c>
      <c r="F130" s="24">
        <v>2994</v>
      </c>
      <c r="G130" s="61">
        <f t="shared" si="1"/>
        <v>99.8</v>
      </c>
    </row>
    <row r="131" spans="1:7" s="22" customFormat="1" ht="18" customHeight="1">
      <c r="A131" s="252"/>
      <c r="B131" s="19"/>
      <c r="C131" s="19">
        <v>4260</v>
      </c>
      <c r="D131" s="20" t="s">
        <v>32</v>
      </c>
      <c r="E131" s="23">
        <v>66680</v>
      </c>
      <c r="F131" s="24">
        <v>66680</v>
      </c>
      <c r="G131" s="61">
        <f t="shared" si="1"/>
        <v>100</v>
      </c>
    </row>
    <row r="132" spans="1:7" s="22" customFormat="1" ht="18" customHeight="1">
      <c r="A132" s="252"/>
      <c r="B132" s="19"/>
      <c r="C132" s="19">
        <v>4300</v>
      </c>
      <c r="D132" s="20" t="s">
        <v>30</v>
      </c>
      <c r="E132" s="23">
        <v>15954</v>
      </c>
      <c r="F132" s="24">
        <v>15943</v>
      </c>
      <c r="G132" s="61">
        <f t="shared" si="1"/>
        <v>99.93105177384982</v>
      </c>
    </row>
    <row r="133" spans="1:7" s="22" customFormat="1" ht="18" customHeight="1">
      <c r="A133" s="252"/>
      <c r="B133" s="19"/>
      <c r="C133" s="19">
        <v>4350</v>
      </c>
      <c r="D133" s="20" t="s">
        <v>92</v>
      </c>
      <c r="E133" s="23">
        <v>82</v>
      </c>
      <c r="F133" s="24">
        <v>80</v>
      </c>
      <c r="G133" s="61">
        <f t="shared" si="1"/>
        <v>97.5609756097561</v>
      </c>
    </row>
    <row r="134" spans="1:7" s="22" customFormat="1" ht="18" customHeight="1">
      <c r="A134" s="252"/>
      <c r="B134" s="19"/>
      <c r="C134" s="19">
        <v>4410</v>
      </c>
      <c r="D134" s="20" t="s">
        <v>45</v>
      </c>
      <c r="E134" s="23">
        <v>2200</v>
      </c>
      <c r="F134" s="24">
        <v>2195</v>
      </c>
      <c r="G134" s="61">
        <f t="shared" si="1"/>
        <v>99.77272727272727</v>
      </c>
    </row>
    <row r="135" spans="1:7" s="22" customFormat="1" ht="18" customHeight="1">
      <c r="A135" s="252"/>
      <c r="B135" s="19"/>
      <c r="C135" s="19">
        <v>4440</v>
      </c>
      <c r="D135" s="20" t="s">
        <v>46</v>
      </c>
      <c r="E135" s="23">
        <v>57972</v>
      </c>
      <c r="F135" s="24">
        <v>57972</v>
      </c>
      <c r="G135" s="61">
        <f t="shared" si="1"/>
        <v>100</v>
      </c>
    </row>
    <row r="136" spans="1:7" s="22" customFormat="1" ht="18" customHeight="1">
      <c r="A136" s="252"/>
      <c r="B136" s="19">
        <v>80113</v>
      </c>
      <c r="C136" s="19"/>
      <c r="D136" s="20" t="s">
        <v>59</v>
      </c>
      <c r="E136" s="21">
        <f>E138+E139+E140+E141+E142+E143+E144+E137+E145</f>
        <v>309847</v>
      </c>
      <c r="F136" s="21">
        <f>F138+F139+F140+F141+F142+F143+F144+F137+F145</f>
        <v>309798</v>
      </c>
      <c r="G136" s="61">
        <f t="shared" si="1"/>
        <v>99.9841857432862</v>
      </c>
    </row>
    <row r="137" spans="1:7" s="22" customFormat="1" ht="18" customHeight="1">
      <c r="A137" s="252"/>
      <c r="B137" s="19"/>
      <c r="C137" s="19">
        <v>3020</v>
      </c>
      <c r="D137" s="20" t="s">
        <v>83</v>
      </c>
      <c r="E137" s="23">
        <v>130</v>
      </c>
      <c r="F137" s="24">
        <v>118</v>
      </c>
      <c r="G137" s="61">
        <f t="shared" si="1"/>
        <v>90.76923076923077</v>
      </c>
    </row>
    <row r="138" spans="1:7" s="22" customFormat="1" ht="18" customHeight="1">
      <c r="A138" s="252"/>
      <c r="B138" s="19"/>
      <c r="C138" s="19">
        <v>4010</v>
      </c>
      <c r="D138" s="20" t="s">
        <v>43</v>
      </c>
      <c r="E138" s="23">
        <v>28401</v>
      </c>
      <c r="F138" s="24">
        <v>28379</v>
      </c>
      <c r="G138" s="61">
        <f t="shared" si="1"/>
        <v>99.92253793880496</v>
      </c>
    </row>
    <row r="139" spans="1:7" s="22" customFormat="1" ht="18" customHeight="1">
      <c r="A139" s="252"/>
      <c r="B139" s="19"/>
      <c r="C139" s="19">
        <v>4040</v>
      </c>
      <c r="D139" s="20" t="s">
        <v>36</v>
      </c>
      <c r="E139" s="23">
        <v>2154</v>
      </c>
      <c r="F139" s="24">
        <v>2154</v>
      </c>
      <c r="G139" s="61">
        <f t="shared" si="1"/>
        <v>100</v>
      </c>
    </row>
    <row r="140" spans="1:7" s="22" customFormat="1" ht="18" customHeight="1">
      <c r="A140" s="252"/>
      <c r="B140" s="19"/>
      <c r="C140" s="19">
        <v>4110</v>
      </c>
      <c r="D140" s="20" t="s">
        <v>37</v>
      </c>
      <c r="E140" s="23">
        <v>5558</v>
      </c>
      <c r="F140" s="24">
        <v>5545</v>
      </c>
      <c r="G140" s="61">
        <v>65.7</v>
      </c>
    </row>
    <row r="141" spans="1:7" s="22" customFormat="1" ht="18" customHeight="1">
      <c r="A141" s="252"/>
      <c r="B141" s="19"/>
      <c r="C141" s="19">
        <v>4120</v>
      </c>
      <c r="D141" s="20" t="s">
        <v>38</v>
      </c>
      <c r="E141" s="23">
        <v>749</v>
      </c>
      <c r="F141" s="24">
        <v>747</v>
      </c>
      <c r="G141" s="61">
        <v>65.4</v>
      </c>
    </row>
    <row r="142" spans="1:7" s="22" customFormat="1" ht="18" customHeight="1">
      <c r="A142" s="252"/>
      <c r="B142" s="19"/>
      <c r="C142" s="19">
        <v>4210</v>
      </c>
      <c r="D142" s="20" t="s">
        <v>41</v>
      </c>
      <c r="E142" s="23">
        <v>28269</v>
      </c>
      <c r="F142" s="24">
        <v>28269</v>
      </c>
      <c r="G142" s="61">
        <f t="shared" si="1"/>
        <v>100</v>
      </c>
    </row>
    <row r="143" spans="1:7" s="22" customFormat="1" ht="18" customHeight="1">
      <c r="A143" s="252"/>
      <c r="B143" s="19"/>
      <c r="C143" s="19">
        <v>4300</v>
      </c>
      <c r="D143" s="20" t="s">
        <v>30</v>
      </c>
      <c r="E143" s="23">
        <v>238281</v>
      </c>
      <c r="F143" s="24">
        <v>238281</v>
      </c>
      <c r="G143" s="61">
        <f t="shared" si="1"/>
        <v>100</v>
      </c>
    </row>
    <row r="144" spans="1:7" s="22" customFormat="1" ht="18" customHeight="1">
      <c r="A144" s="252"/>
      <c r="B144" s="19"/>
      <c r="C144" s="19">
        <v>4430</v>
      </c>
      <c r="D144" s="20" t="s">
        <v>60</v>
      </c>
      <c r="E144" s="23">
        <v>4730</v>
      </c>
      <c r="F144" s="24">
        <v>4730</v>
      </c>
      <c r="G144" s="61">
        <f aca="true" t="shared" si="2" ref="G144:G207">F144/E144*10000%</f>
        <v>100</v>
      </c>
    </row>
    <row r="145" spans="1:7" s="22" customFormat="1" ht="18" customHeight="1">
      <c r="A145" s="252"/>
      <c r="B145" s="19"/>
      <c r="C145" s="19">
        <v>4440</v>
      </c>
      <c r="D145" s="20" t="s">
        <v>46</v>
      </c>
      <c r="E145" s="23">
        <v>1575</v>
      </c>
      <c r="F145" s="24">
        <v>1575</v>
      </c>
      <c r="G145" s="61">
        <f t="shared" si="2"/>
        <v>100</v>
      </c>
    </row>
    <row r="146" spans="1:7" s="22" customFormat="1" ht="18" customHeight="1">
      <c r="A146" s="252"/>
      <c r="B146" s="19">
        <v>80114</v>
      </c>
      <c r="C146" s="19"/>
      <c r="D146" s="20" t="s">
        <v>61</v>
      </c>
      <c r="E146" s="21">
        <f>E147+E148+E149+E150+E151+E152+E153+E154+E155</f>
        <v>216256</v>
      </c>
      <c r="F146" s="21">
        <f>F147+F148+F149+F150+F151+F152+F153+F154+F155</f>
        <v>216256</v>
      </c>
      <c r="G146" s="61">
        <f t="shared" si="2"/>
        <v>100</v>
      </c>
    </row>
    <row r="147" spans="1:7" s="22" customFormat="1" ht="18" customHeight="1">
      <c r="A147" s="252"/>
      <c r="B147" s="19"/>
      <c r="C147" s="19">
        <v>3020</v>
      </c>
      <c r="D147" s="20" t="s">
        <v>53</v>
      </c>
      <c r="E147" s="23">
        <v>500</v>
      </c>
      <c r="F147" s="24">
        <v>500</v>
      </c>
      <c r="G147" s="61">
        <f t="shared" si="2"/>
        <v>100</v>
      </c>
    </row>
    <row r="148" spans="1:7" s="22" customFormat="1" ht="18" customHeight="1">
      <c r="A148" s="252"/>
      <c r="B148" s="19"/>
      <c r="C148" s="19">
        <v>4010</v>
      </c>
      <c r="D148" s="20" t="s">
        <v>43</v>
      </c>
      <c r="E148" s="23">
        <v>147671</v>
      </c>
      <c r="F148" s="24">
        <v>147671</v>
      </c>
      <c r="G148" s="61">
        <f t="shared" si="2"/>
        <v>100</v>
      </c>
    </row>
    <row r="149" spans="1:7" s="22" customFormat="1" ht="18" customHeight="1">
      <c r="A149" s="252"/>
      <c r="B149" s="19"/>
      <c r="C149" s="19">
        <v>4040</v>
      </c>
      <c r="D149" s="20" t="s">
        <v>44</v>
      </c>
      <c r="E149" s="23">
        <v>10810</v>
      </c>
      <c r="F149" s="24">
        <v>10810</v>
      </c>
      <c r="G149" s="61">
        <f t="shared" si="2"/>
        <v>100</v>
      </c>
    </row>
    <row r="150" spans="1:7" s="22" customFormat="1" ht="18" customHeight="1">
      <c r="A150" s="252"/>
      <c r="B150" s="19"/>
      <c r="C150" s="19">
        <v>4110</v>
      </c>
      <c r="D150" s="20" t="s">
        <v>37</v>
      </c>
      <c r="E150" s="23">
        <v>27242</v>
      </c>
      <c r="F150" s="24">
        <v>27242</v>
      </c>
      <c r="G150" s="61">
        <f t="shared" si="2"/>
        <v>100</v>
      </c>
    </row>
    <row r="151" spans="1:7" s="22" customFormat="1" ht="18" customHeight="1">
      <c r="A151" s="252"/>
      <c r="B151" s="19"/>
      <c r="C151" s="19">
        <v>4120</v>
      </c>
      <c r="D151" s="20" t="s">
        <v>38</v>
      </c>
      <c r="E151" s="23">
        <v>3669</v>
      </c>
      <c r="F151" s="24">
        <v>3669</v>
      </c>
      <c r="G151" s="61">
        <f t="shared" si="2"/>
        <v>100</v>
      </c>
    </row>
    <row r="152" spans="1:7" s="22" customFormat="1" ht="18" customHeight="1">
      <c r="A152" s="252"/>
      <c r="B152" s="19"/>
      <c r="C152" s="19">
        <v>4210</v>
      </c>
      <c r="D152" s="20" t="s">
        <v>41</v>
      </c>
      <c r="E152" s="23">
        <v>10500</v>
      </c>
      <c r="F152" s="24">
        <v>10500</v>
      </c>
      <c r="G152" s="61">
        <f t="shared" si="2"/>
        <v>100</v>
      </c>
    </row>
    <row r="153" spans="1:7" s="22" customFormat="1" ht="18" customHeight="1">
      <c r="A153" s="252"/>
      <c r="B153" s="19"/>
      <c r="C153" s="19">
        <v>4300</v>
      </c>
      <c r="D153" s="20" t="s">
        <v>30</v>
      </c>
      <c r="E153" s="23">
        <v>9087</v>
      </c>
      <c r="F153" s="24">
        <v>9087</v>
      </c>
      <c r="G153" s="61">
        <f t="shared" si="2"/>
        <v>100</v>
      </c>
    </row>
    <row r="154" spans="1:7" s="22" customFormat="1" ht="18" customHeight="1">
      <c r="A154" s="252"/>
      <c r="B154" s="19"/>
      <c r="C154" s="19">
        <v>4410</v>
      </c>
      <c r="D154" s="20" t="s">
        <v>45</v>
      </c>
      <c r="E154" s="23">
        <v>3111</v>
      </c>
      <c r="F154" s="24">
        <v>3111</v>
      </c>
      <c r="G154" s="61">
        <f t="shared" si="2"/>
        <v>100</v>
      </c>
    </row>
    <row r="155" spans="1:7" s="22" customFormat="1" ht="18" customHeight="1">
      <c r="A155" s="252"/>
      <c r="B155" s="19"/>
      <c r="C155" s="19">
        <v>4440</v>
      </c>
      <c r="D155" s="49" t="s">
        <v>46</v>
      </c>
      <c r="E155" s="23">
        <v>3666</v>
      </c>
      <c r="F155" s="24">
        <v>3666</v>
      </c>
      <c r="G155" s="61">
        <f t="shared" si="2"/>
        <v>100</v>
      </c>
    </row>
    <row r="156" spans="1:7" s="22" customFormat="1" ht="18" customHeight="1">
      <c r="A156" s="252"/>
      <c r="B156" s="19">
        <v>80146</v>
      </c>
      <c r="C156" s="19"/>
      <c r="D156" s="49" t="s">
        <v>84</v>
      </c>
      <c r="E156" s="21">
        <v>30397</v>
      </c>
      <c r="F156" s="25">
        <v>27134</v>
      </c>
      <c r="G156" s="61">
        <f t="shared" si="2"/>
        <v>89.26538803171366</v>
      </c>
    </row>
    <row r="157" spans="1:7" s="22" customFormat="1" ht="18" customHeight="1">
      <c r="A157" s="252"/>
      <c r="B157" s="19">
        <v>80195</v>
      </c>
      <c r="C157" s="19"/>
      <c r="D157" s="49" t="s">
        <v>14</v>
      </c>
      <c r="E157" s="21">
        <f>E158+E159</f>
        <v>44881</v>
      </c>
      <c r="F157" s="21">
        <f>F158+F159</f>
        <v>44881</v>
      </c>
      <c r="G157" s="61">
        <f t="shared" si="2"/>
        <v>100</v>
      </c>
    </row>
    <row r="158" spans="1:7" s="22" customFormat="1" ht="18" customHeight="1">
      <c r="A158" s="252"/>
      <c r="B158" s="19"/>
      <c r="C158" s="19">
        <v>4300</v>
      </c>
      <c r="D158" s="49" t="s">
        <v>30</v>
      </c>
      <c r="E158" s="23">
        <v>100</v>
      </c>
      <c r="F158" s="24">
        <v>100</v>
      </c>
      <c r="G158" s="61">
        <f t="shared" si="2"/>
        <v>100</v>
      </c>
    </row>
    <row r="159" spans="1:7" s="22" customFormat="1" ht="18" customHeight="1">
      <c r="A159" s="252"/>
      <c r="B159" s="39"/>
      <c r="C159" s="19">
        <v>4440</v>
      </c>
      <c r="D159" s="49" t="s">
        <v>46</v>
      </c>
      <c r="E159" s="23">
        <v>44781</v>
      </c>
      <c r="F159" s="24">
        <v>44781</v>
      </c>
      <c r="G159" s="61">
        <f t="shared" si="2"/>
        <v>100</v>
      </c>
    </row>
    <row r="160" spans="1:7" s="30" customFormat="1" ht="18" customHeight="1">
      <c r="A160" s="15">
        <v>851</v>
      </c>
      <c r="B160" s="36"/>
      <c r="C160" s="36"/>
      <c r="D160" s="37" t="s">
        <v>15</v>
      </c>
      <c r="E160" s="16">
        <f>E161+E166</f>
        <v>116400</v>
      </c>
      <c r="F160" s="16">
        <f>F161+F166</f>
        <v>116264</v>
      </c>
      <c r="G160" s="64">
        <f t="shared" si="2"/>
        <v>99.8831615120275</v>
      </c>
    </row>
    <row r="161" spans="1:7" s="22" customFormat="1" ht="18" customHeight="1">
      <c r="A161" s="252"/>
      <c r="B161" s="19">
        <v>85154</v>
      </c>
      <c r="C161" s="19"/>
      <c r="D161" s="46" t="s">
        <v>16</v>
      </c>
      <c r="E161" s="21">
        <f>E162+E163+E164+E165</f>
        <v>114000</v>
      </c>
      <c r="F161" s="21">
        <f>F162+F163+F164+F165</f>
        <v>113864</v>
      </c>
      <c r="G161" s="61">
        <f t="shared" si="2"/>
        <v>99.88070175438597</v>
      </c>
    </row>
    <row r="162" spans="1:7" s="22" customFormat="1" ht="18" customHeight="1">
      <c r="A162" s="252"/>
      <c r="B162" s="19"/>
      <c r="C162" s="19">
        <v>4210</v>
      </c>
      <c r="D162" s="20" t="s">
        <v>41</v>
      </c>
      <c r="E162" s="23">
        <v>21164</v>
      </c>
      <c r="F162" s="24">
        <v>21164</v>
      </c>
      <c r="G162" s="61">
        <f t="shared" si="2"/>
        <v>100</v>
      </c>
    </row>
    <row r="163" spans="1:7" s="22" customFormat="1" ht="18" customHeight="1">
      <c r="A163" s="252"/>
      <c r="B163" s="19"/>
      <c r="C163" s="19">
        <v>4220</v>
      </c>
      <c r="D163" s="46" t="s">
        <v>62</v>
      </c>
      <c r="E163" s="23">
        <v>6957</v>
      </c>
      <c r="F163" s="24">
        <v>6957</v>
      </c>
      <c r="G163" s="61">
        <f t="shared" si="2"/>
        <v>100</v>
      </c>
    </row>
    <row r="164" spans="1:7" s="22" customFormat="1" ht="18" customHeight="1">
      <c r="A164" s="252"/>
      <c r="B164" s="19"/>
      <c r="C164" s="19">
        <v>4300</v>
      </c>
      <c r="D164" s="46" t="s">
        <v>30</v>
      </c>
      <c r="E164" s="23">
        <v>85723</v>
      </c>
      <c r="F164" s="24">
        <v>85588</v>
      </c>
      <c r="G164" s="61">
        <f t="shared" si="2"/>
        <v>99.84251601087223</v>
      </c>
    </row>
    <row r="165" spans="1:7" s="22" customFormat="1" ht="18" customHeight="1">
      <c r="A165" s="252"/>
      <c r="B165" s="19"/>
      <c r="C165" s="19">
        <v>4410</v>
      </c>
      <c r="D165" s="46" t="s">
        <v>45</v>
      </c>
      <c r="E165" s="23">
        <v>156</v>
      </c>
      <c r="F165" s="24">
        <v>155</v>
      </c>
      <c r="G165" s="61">
        <f t="shared" si="2"/>
        <v>99.35897435897436</v>
      </c>
    </row>
    <row r="166" spans="1:7" s="22" customFormat="1" ht="18" customHeight="1">
      <c r="A166" s="252"/>
      <c r="B166" s="19">
        <v>85121</v>
      </c>
      <c r="C166" s="19"/>
      <c r="D166" s="46" t="s">
        <v>63</v>
      </c>
      <c r="E166" s="21">
        <f>E167</f>
        <v>2400</v>
      </c>
      <c r="F166" s="21">
        <f>F167</f>
        <v>2400</v>
      </c>
      <c r="G166" s="61">
        <f t="shared" si="2"/>
        <v>100</v>
      </c>
    </row>
    <row r="167" spans="1:7" s="22" customFormat="1" ht="18" customHeight="1">
      <c r="A167" s="252"/>
      <c r="B167" s="39"/>
      <c r="C167" s="19">
        <v>4300</v>
      </c>
      <c r="D167" s="46" t="s">
        <v>30</v>
      </c>
      <c r="E167" s="23">
        <v>2400</v>
      </c>
      <c r="F167" s="24">
        <v>2400</v>
      </c>
      <c r="G167" s="61">
        <f t="shared" si="2"/>
        <v>100</v>
      </c>
    </row>
    <row r="168" spans="1:7" s="30" customFormat="1" ht="18" customHeight="1">
      <c r="A168" s="15">
        <v>852</v>
      </c>
      <c r="B168" s="36"/>
      <c r="C168" s="36"/>
      <c r="D168" s="37" t="s">
        <v>17</v>
      </c>
      <c r="E168" s="16">
        <f>E169+E170+E178+E180+E182+E184+E195+E202</f>
        <v>3481114</v>
      </c>
      <c r="F168" s="16">
        <f>F169+F170+F178+F180+F182+F184+F195+F202</f>
        <v>3478889</v>
      </c>
      <c r="G168" s="64">
        <f t="shared" si="2"/>
        <v>99.93608367896024</v>
      </c>
    </row>
    <row r="169" spans="1:7" s="22" customFormat="1" ht="18" customHeight="1">
      <c r="A169" s="38"/>
      <c r="B169" s="42">
        <v>85202</v>
      </c>
      <c r="C169" s="50">
        <v>3110</v>
      </c>
      <c r="D169" s="43" t="s">
        <v>85</v>
      </c>
      <c r="E169" s="51">
        <v>85000</v>
      </c>
      <c r="F169" s="25">
        <v>85000</v>
      </c>
      <c r="G169" s="61">
        <f t="shared" si="2"/>
        <v>100</v>
      </c>
    </row>
    <row r="170" spans="1:7" s="22" customFormat="1" ht="18" customHeight="1">
      <c r="A170" s="52"/>
      <c r="B170" s="42">
        <v>85212</v>
      </c>
      <c r="C170" s="53"/>
      <c r="D170" s="43" t="s">
        <v>86</v>
      </c>
      <c r="E170" s="54">
        <f>E171+E172+E173+E174+E175+E176+E177</f>
        <v>2172566</v>
      </c>
      <c r="F170" s="54">
        <f>F171+F172+F173+F174+F175+F176+F177</f>
        <v>2172566</v>
      </c>
      <c r="G170" s="61">
        <f t="shared" si="2"/>
        <v>100</v>
      </c>
    </row>
    <row r="171" spans="1:7" s="22" customFormat="1" ht="18" customHeight="1">
      <c r="A171" s="52"/>
      <c r="B171" s="42"/>
      <c r="C171" s="53">
        <v>3110</v>
      </c>
      <c r="D171" s="43" t="s">
        <v>56</v>
      </c>
      <c r="E171" s="70">
        <v>2115219</v>
      </c>
      <c r="F171" s="24">
        <v>2115219</v>
      </c>
      <c r="G171" s="61">
        <f t="shared" si="2"/>
        <v>100</v>
      </c>
    </row>
    <row r="172" spans="1:7" s="22" customFormat="1" ht="18" customHeight="1">
      <c r="A172" s="52"/>
      <c r="B172" s="42"/>
      <c r="C172" s="53">
        <v>4010</v>
      </c>
      <c r="D172" s="43" t="s">
        <v>43</v>
      </c>
      <c r="E172" s="70">
        <v>29375</v>
      </c>
      <c r="F172" s="24">
        <v>29375</v>
      </c>
      <c r="G172" s="61">
        <f t="shared" si="2"/>
        <v>100</v>
      </c>
    </row>
    <row r="173" spans="1:7" s="22" customFormat="1" ht="18" customHeight="1">
      <c r="A173" s="52"/>
      <c r="B173" s="42"/>
      <c r="C173" s="53">
        <v>4040</v>
      </c>
      <c r="D173" s="43" t="s">
        <v>36</v>
      </c>
      <c r="E173" s="70">
        <v>1300</v>
      </c>
      <c r="F173" s="24">
        <v>1300</v>
      </c>
      <c r="G173" s="61">
        <f t="shared" si="2"/>
        <v>100</v>
      </c>
    </row>
    <row r="174" spans="1:7" s="22" customFormat="1" ht="18" customHeight="1">
      <c r="A174" s="52"/>
      <c r="B174" s="42"/>
      <c r="C174" s="53">
        <v>4110</v>
      </c>
      <c r="D174" s="43" t="s">
        <v>37</v>
      </c>
      <c r="E174" s="70">
        <v>5110</v>
      </c>
      <c r="F174" s="24">
        <v>5110</v>
      </c>
      <c r="G174" s="61">
        <f t="shared" si="2"/>
        <v>100</v>
      </c>
    </row>
    <row r="175" spans="1:7" s="22" customFormat="1" ht="18" customHeight="1">
      <c r="A175" s="52"/>
      <c r="B175" s="42"/>
      <c r="C175" s="53">
        <v>4120</v>
      </c>
      <c r="D175" s="43" t="s">
        <v>38</v>
      </c>
      <c r="E175" s="70">
        <v>724</v>
      </c>
      <c r="F175" s="24">
        <v>724</v>
      </c>
      <c r="G175" s="61">
        <f t="shared" si="2"/>
        <v>100</v>
      </c>
    </row>
    <row r="176" spans="1:7" s="22" customFormat="1" ht="18" customHeight="1">
      <c r="A176" s="52"/>
      <c r="B176" s="53"/>
      <c r="C176" s="42">
        <v>4210</v>
      </c>
      <c r="D176" s="66" t="s">
        <v>41</v>
      </c>
      <c r="E176" s="24">
        <v>19491</v>
      </c>
      <c r="F176" s="70">
        <v>19491</v>
      </c>
      <c r="G176" s="61">
        <f t="shared" si="2"/>
        <v>100</v>
      </c>
    </row>
    <row r="177" spans="1:7" s="22" customFormat="1" ht="18" customHeight="1">
      <c r="A177" s="52"/>
      <c r="B177" s="53"/>
      <c r="C177" s="42">
        <v>6060</v>
      </c>
      <c r="D177" s="66" t="s">
        <v>108</v>
      </c>
      <c r="E177" s="24">
        <v>1347</v>
      </c>
      <c r="F177" s="70">
        <v>1347</v>
      </c>
      <c r="G177" s="61">
        <f t="shared" si="2"/>
        <v>100</v>
      </c>
    </row>
    <row r="178" spans="1:7" s="22" customFormat="1" ht="18" customHeight="1">
      <c r="A178" s="252"/>
      <c r="B178" s="19">
        <v>85213</v>
      </c>
      <c r="C178" s="19"/>
      <c r="D178" s="20" t="s">
        <v>64</v>
      </c>
      <c r="E178" s="21">
        <f>E179</f>
        <v>15301</v>
      </c>
      <c r="F178" s="21">
        <f>F179</f>
        <v>15301</v>
      </c>
      <c r="G178" s="61">
        <f t="shared" si="2"/>
        <v>100</v>
      </c>
    </row>
    <row r="179" spans="1:7" s="22" customFormat="1" ht="18" customHeight="1">
      <c r="A179" s="252"/>
      <c r="B179" s="19"/>
      <c r="C179" s="19">
        <v>4130</v>
      </c>
      <c r="D179" s="20" t="s">
        <v>18</v>
      </c>
      <c r="E179" s="23">
        <v>15301</v>
      </c>
      <c r="F179" s="24">
        <v>15301</v>
      </c>
      <c r="G179" s="61">
        <f t="shared" si="2"/>
        <v>100</v>
      </c>
    </row>
    <row r="180" spans="1:7" s="22" customFormat="1" ht="18" customHeight="1">
      <c r="A180" s="252"/>
      <c r="B180" s="19">
        <v>85214</v>
      </c>
      <c r="C180" s="19"/>
      <c r="D180" s="20" t="s">
        <v>65</v>
      </c>
      <c r="E180" s="21">
        <f>E181</f>
        <v>436715</v>
      </c>
      <c r="F180" s="21">
        <f>F181</f>
        <v>436712</v>
      </c>
      <c r="G180" s="61">
        <f t="shared" si="2"/>
        <v>99.99931305313534</v>
      </c>
    </row>
    <row r="181" spans="1:7" s="22" customFormat="1" ht="18" customHeight="1">
      <c r="A181" s="252"/>
      <c r="B181" s="19"/>
      <c r="C181" s="19">
        <v>3110</v>
      </c>
      <c r="D181" s="20" t="s">
        <v>56</v>
      </c>
      <c r="E181" s="23">
        <v>436715</v>
      </c>
      <c r="F181" s="24">
        <v>436712</v>
      </c>
      <c r="G181" s="61">
        <f t="shared" si="2"/>
        <v>99.99931305313534</v>
      </c>
    </row>
    <row r="182" spans="1:7" s="22" customFormat="1" ht="18" customHeight="1">
      <c r="A182" s="252"/>
      <c r="B182" s="19">
        <v>85215</v>
      </c>
      <c r="C182" s="19"/>
      <c r="D182" s="20" t="s">
        <v>19</v>
      </c>
      <c r="E182" s="21">
        <f>E183</f>
        <v>200000</v>
      </c>
      <c r="F182" s="21">
        <f>F183</f>
        <v>200000</v>
      </c>
      <c r="G182" s="61">
        <f t="shared" si="2"/>
        <v>100</v>
      </c>
    </row>
    <row r="183" spans="1:7" s="22" customFormat="1" ht="18" customHeight="1">
      <c r="A183" s="252"/>
      <c r="B183" s="19"/>
      <c r="C183" s="19">
        <v>3110</v>
      </c>
      <c r="D183" s="20" t="s">
        <v>56</v>
      </c>
      <c r="E183" s="23">
        <v>200000</v>
      </c>
      <c r="F183" s="24">
        <v>200000</v>
      </c>
      <c r="G183" s="61">
        <f t="shared" si="2"/>
        <v>100</v>
      </c>
    </row>
    <row r="184" spans="1:7" s="22" customFormat="1" ht="13.5" customHeight="1">
      <c r="A184" s="252"/>
      <c r="B184" s="19">
        <v>85219</v>
      </c>
      <c r="C184" s="19"/>
      <c r="D184" s="20" t="s">
        <v>20</v>
      </c>
      <c r="E184" s="21">
        <f>E185+E186+E187+E188+E189+E190+E191+E193+E194+E192</f>
        <v>330407</v>
      </c>
      <c r="F184" s="21">
        <f>F185+F186+F187+F188+F189+F190+F191+F193+F194+F192</f>
        <v>328594</v>
      </c>
      <c r="G184" s="61">
        <f t="shared" si="2"/>
        <v>99.45128281180483</v>
      </c>
    </row>
    <row r="185" spans="1:7" s="22" customFormat="1" ht="18" customHeight="1">
      <c r="A185" s="252"/>
      <c r="B185" s="19"/>
      <c r="C185" s="19">
        <v>4010</v>
      </c>
      <c r="D185" s="20" t="s">
        <v>43</v>
      </c>
      <c r="E185" s="23">
        <v>200613</v>
      </c>
      <c r="F185" s="24">
        <v>200613</v>
      </c>
      <c r="G185" s="61">
        <f t="shared" si="2"/>
        <v>100</v>
      </c>
    </row>
    <row r="186" spans="1:7" s="22" customFormat="1" ht="18" customHeight="1">
      <c r="A186" s="252"/>
      <c r="B186" s="19"/>
      <c r="C186" s="19">
        <v>4040</v>
      </c>
      <c r="D186" s="20" t="s">
        <v>44</v>
      </c>
      <c r="E186" s="23">
        <v>16233</v>
      </c>
      <c r="F186" s="24">
        <v>16233</v>
      </c>
      <c r="G186" s="61">
        <f t="shared" si="2"/>
        <v>100</v>
      </c>
    </row>
    <row r="187" spans="1:7" s="22" customFormat="1" ht="18" customHeight="1">
      <c r="A187" s="252"/>
      <c r="B187" s="19"/>
      <c r="C187" s="19">
        <v>4110</v>
      </c>
      <c r="D187" s="20" t="s">
        <v>37</v>
      </c>
      <c r="E187" s="23">
        <v>37293</v>
      </c>
      <c r="F187" s="24">
        <v>37252</v>
      </c>
      <c r="G187" s="61">
        <f t="shared" si="2"/>
        <v>99.89005979674471</v>
      </c>
    </row>
    <row r="188" spans="1:7" s="22" customFormat="1" ht="18" customHeight="1">
      <c r="A188" s="252"/>
      <c r="B188" s="19"/>
      <c r="C188" s="19">
        <v>4120</v>
      </c>
      <c r="D188" s="20" t="s">
        <v>38</v>
      </c>
      <c r="E188" s="23">
        <v>5046</v>
      </c>
      <c r="F188" s="24">
        <v>5046</v>
      </c>
      <c r="G188" s="61">
        <f t="shared" si="2"/>
        <v>100</v>
      </c>
    </row>
    <row r="189" spans="1:7" s="22" customFormat="1" ht="18" customHeight="1">
      <c r="A189" s="252"/>
      <c r="B189" s="19"/>
      <c r="C189" s="19">
        <v>4210</v>
      </c>
      <c r="D189" s="20" t="s">
        <v>41</v>
      </c>
      <c r="E189" s="23">
        <v>21953</v>
      </c>
      <c r="F189" s="24">
        <v>21582</v>
      </c>
      <c r="G189" s="61">
        <f t="shared" si="2"/>
        <v>98.31002596456065</v>
      </c>
    </row>
    <row r="190" spans="1:7" s="22" customFormat="1" ht="18" customHeight="1">
      <c r="A190" s="252"/>
      <c r="B190" s="19"/>
      <c r="C190" s="19">
        <v>4260</v>
      </c>
      <c r="D190" s="20" t="s">
        <v>32</v>
      </c>
      <c r="E190" s="23">
        <v>7508</v>
      </c>
      <c r="F190" s="24">
        <v>7508</v>
      </c>
      <c r="G190" s="61">
        <f t="shared" si="2"/>
        <v>100</v>
      </c>
    </row>
    <row r="191" spans="1:7" s="22" customFormat="1" ht="18" customHeight="1">
      <c r="A191" s="252"/>
      <c r="B191" s="19"/>
      <c r="C191" s="19">
        <v>4300</v>
      </c>
      <c r="D191" s="20" t="s">
        <v>30</v>
      </c>
      <c r="E191" s="23">
        <v>31729</v>
      </c>
      <c r="F191" s="24">
        <v>30329</v>
      </c>
      <c r="G191" s="61">
        <f t="shared" si="2"/>
        <v>95.58763276497841</v>
      </c>
    </row>
    <row r="192" spans="1:7" s="22" customFormat="1" ht="18" customHeight="1">
      <c r="A192" s="252"/>
      <c r="B192" s="19"/>
      <c r="C192" s="19">
        <v>4350</v>
      </c>
      <c r="D192" s="20" t="s">
        <v>92</v>
      </c>
      <c r="E192" s="23">
        <v>1492</v>
      </c>
      <c r="F192" s="24">
        <v>1491</v>
      </c>
      <c r="G192" s="61">
        <f t="shared" si="2"/>
        <v>99.93297587131367</v>
      </c>
    </row>
    <row r="193" spans="1:7" s="22" customFormat="1" ht="18" customHeight="1">
      <c r="A193" s="252"/>
      <c r="B193" s="19"/>
      <c r="C193" s="19">
        <v>4410</v>
      </c>
      <c r="D193" s="20" t="s">
        <v>45</v>
      </c>
      <c r="E193" s="23">
        <v>1800</v>
      </c>
      <c r="F193" s="24">
        <v>1800</v>
      </c>
      <c r="G193" s="61">
        <f t="shared" si="2"/>
        <v>100</v>
      </c>
    </row>
    <row r="194" spans="1:7" s="22" customFormat="1" ht="18" customHeight="1">
      <c r="A194" s="252"/>
      <c r="B194" s="19"/>
      <c r="C194" s="19">
        <v>4440</v>
      </c>
      <c r="D194" s="20" t="s">
        <v>46</v>
      </c>
      <c r="E194" s="23">
        <v>6740</v>
      </c>
      <c r="F194" s="24">
        <v>6740</v>
      </c>
      <c r="G194" s="61">
        <f t="shared" si="2"/>
        <v>100</v>
      </c>
    </row>
    <row r="195" spans="1:7" s="22" customFormat="1" ht="15.75" customHeight="1">
      <c r="A195" s="252"/>
      <c r="B195" s="19">
        <v>85228</v>
      </c>
      <c r="C195" s="19"/>
      <c r="D195" s="20" t="s">
        <v>66</v>
      </c>
      <c r="E195" s="21">
        <f>E196+E197+E198+E199+E200+E201</f>
        <v>55001</v>
      </c>
      <c r="F195" s="21">
        <f>F196+F197+F198+F199+F200+F201</f>
        <v>54592</v>
      </c>
      <c r="G195" s="61">
        <f t="shared" si="2"/>
        <v>99.25637715677897</v>
      </c>
    </row>
    <row r="196" spans="1:7" s="22" customFormat="1" ht="18" customHeight="1">
      <c r="A196" s="252"/>
      <c r="B196" s="19"/>
      <c r="C196" s="19">
        <v>4010</v>
      </c>
      <c r="D196" s="20" t="s">
        <v>43</v>
      </c>
      <c r="E196" s="23">
        <v>40355</v>
      </c>
      <c r="F196" s="24">
        <v>40073</v>
      </c>
      <c r="G196" s="61">
        <f t="shared" si="2"/>
        <v>99.30120183372568</v>
      </c>
    </row>
    <row r="197" spans="1:7" s="22" customFormat="1" ht="18" customHeight="1">
      <c r="A197" s="252"/>
      <c r="B197" s="19"/>
      <c r="C197" s="19">
        <v>4040</v>
      </c>
      <c r="D197" s="20" t="s">
        <v>44</v>
      </c>
      <c r="E197" s="23">
        <v>2185</v>
      </c>
      <c r="F197" s="24">
        <v>2185</v>
      </c>
      <c r="G197" s="61">
        <f t="shared" si="2"/>
        <v>100</v>
      </c>
    </row>
    <row r="198" spans="1:7" s="22" customFormat="1" ht="18" customHeight="1">
      <c r="A198" s="252"/>
      <c r="B198" s="19"/>
      <c r="C198" s="19">
        <v>4110</v>
      </c>
      <c r="D198" s="20" t="s">
        <v>37</v>
      </c>
      <c r="E198" s="23">
        <v>7496</v>
      </c>
      <c r="F198" s="24">
        <v>7391</v>
      </c>
      <c r="G198" s="61">
        <f t="shared" si="2"/>
        <v>98.59925293489862</v>
      </c>
    </row>
    <row r="199" spans="1:7" s="22" customFormat="1" ht="18" customHeight="1">
      <c r="A199" s="252"/>
      <c r="B199" s="19"/>
      <c r="C199" s="19">
        <v>4120</v>
      </c>
      <c r="D199" s="20" t="s">
        <v>38</v>
      </c>
      <c r="E199" s="23">
        <v>1036</v>
      </c>
      <c r="F199" s="24">
        <v>1015</v>
      </c>
      <c r="G199" s="61">
        <f t="shared" si="2"/>
        <v>97.97297297297297</v>
      </c>
    </row>
    <row r="200" spans="1:7" s="22" customFormat="1" ht="18" customHeight="1">
      <c r="A200" s="252"/>
      <c r="B200" s="19"/>
      <c r="C200" s="19">
        <v>4300</v>
      </c>
      <c r="D200" s="20" t="s">
        <v>30</v>
      </c>
      <c r="E200" s="23">
        <v>1929</v>
      </c>
      <c r="F200" s="24">
        <v>1928</v>
      </c>
      <c r="G200" s="61">
        <f t="shared" si="2"/>
        <v>99.94815966822188</v>
      </c>
    </row>
    <row r="201" spans="1:7" s="22" customFormat="1" ht="18" customHeight="1">
      <c r="A201" s="252"/>
      <c r="B201" s="19"/>
      <c r="C201" s="19">
        <v>4440</v>
      </c>
      <c r="D201" s="20" t="s">
        <v>46</v>
      </c>
      <c r="E201" s="23">
        <v>2000</v>
      </c>
      <c r="F201" s="24">
        <v>2000</v>
      </c>
      <c r="G201" s="61">
        <f t="shared" si="2"/>
        <v>100</v>
      </c>
    </row>
    <row r="202" spans="1:7" s="22" customFormat="1" ht="15" customHeight="1">
      <c r="A202" s="252"/>
      <c r="B202" s="19">
        <v>85295</v>
      </c>
      <c r="C202" s="19"/>
      <c r="D202" s="20" t="s">
        <v>14</v>
      </c>
      <c r="E202" s="21">
        <f>E205+E203+E204</f>
        <v>186124</v>
      </c>
      <c r="F202" s="21">
        <f>F205+F203+F204</f>
        <v>186124</v>
      </c>
      <c r="G202" s="61">
        <f t="shared" si="2"/>
        <v>100</v>
      </c>
    </row>
    <row r="203" spans="1:7" s="22" customFormat="1" ht="18" customHeight="1">
      <c r="A203" s="252"/>
      <c r="B203" s="19"/>
      <c r="C203" s="19">
        <v>3110</v>
      </c>
      <c r="D203" s="20" t="s">
        <v>56</v>
      </c>
      <c r="E203" s="23">
        <v>146770</v>
      </c>
      <c r="F203" s="24">
        <v>146770</v>
      </c>
      <c r="G203" s="61">
        <f>F203/E203*10000%</f>
        <v>100</v>
      </c>
    </row>
    <row r="204" spans="1:7" s="22" customFormat="1" ht="18" customHeight="1">
      <c r="A204" s="252"/>
      <c r="B204" s="19"/>
      <c r="C204" s="19">
        <v>4210</v>
      </c>
      <c r="D204" s="20" t="s">
        <v>41</v>
      </c>
      <c r="E204" s="23">
        <v>16134</v>
      </c>
      <c r="F204" s="24">
        <v>16134</v>
      </c>
      <c r="G204" s="61">
        <f>F204/E204*10000%</f>
        <v>100</v>
      </c>
    </row>
    <row r="205" spans="1:7" s="22" customFormat="1" ht="18" customHeight="1">
      <c r="A205" s="252"/>
      <c r="B205" s="39"/>
      <c r="C205" s="19">
        <v>4300</v>
      </c>
      <c r="D205" s="20" t="s">
        <v>56</v>
      </c>
      <c r="E205" s="23">
        <v>23220</v>
      </c>
      <c r="F205" s="24">
        <v>23220</v>
      </c>
      <c r="G205" s="61">
        <f t="shared" si="2"/>
        <v>100</v>
      </c>
    </row>
    <row r="206" spans="1:7" s="30" customFormat="1" ht="18" customHeight="1">
      <c r="A206" s="15">
        <v>854</v>
      </c>
      <c r="B206" s="36"/>
      <c r="C206" s="36"/>
      <c r="D206" s="55" t="s">
        <v>21</v>
      </c>
      <c r="E206" s="16">
        <f>E207+E214</f>
        <v>164421</v>
      </c>
      <c r="F206" s="16">
        <f>F207+F214</f>
        <v>164415</v>
      </c>
      <c r="G206" s="64">
        <f t="shared" si="2"/>
        <v>99.99635083109821</v>
      </c>
    </row>
    <row r="207" spans="1:7" s="22" customFormat="1" ht="15.75" customHeight="1">
      <c r="A207" s="252"/>
      <c r="B207" s="19">
        <v>85401</v>
      </c>
      <c r="C207" s="19"/>
      <c r="D207" s="20" t="s">
        <v>87</v>
      </c>
      <c r="E207" s="21">
        <f>E208+E209+E211+E212+E210+E213</f>
        <v>24783</v>
      </c>
      <c r="F207" s="21">
        <f>F208+F209+F211+F212+F210+F213</f>
        <v>24777</v>
      </c>
      <c r="G207" s="61">
        <f t="shared" si="2"/>
        <v>99.97578985594964</v>
      </c>
    </row>
    <row r="208" spans="1:7" s="22" customFormat="1" ht="18" customHeight="1">
      <c r="A208" s="252"/>
      <c r="B208" s="19"/>
      <c r="C208" s="19">
        <v>3020</v>
      </c>
      <c r="D208" s="20" t="s">
        <v>58</v>
      </c>
      <c r="E208" s="23">
        <v>1622</v>
      </c>
      <c r="F208" s="24">
        <v>1622</v>
      </c>
      <c r="G208" s="61">
        <f aca="true" t="shared" si="3" ref="G208:G226">F208/E208*10000%</f>
        <v>100</v>
      </c>
    </row>
    <row r="209" spans="1:7" s="22" customFormat="1" ht="18" customHeight="1">
      <c r="A209" s="252"/>
      <c r="B209" s="19"/>
      <c r="C209" s="19">
        <v>4010</v>
      </c>
      <c r="D209" s="20" t="s">
        <v>43</v>
      </c>
      <c r="E209" s="23">
        <v>16074</v>
      </c>
      <c r="F209" s="24">
        <v>16074</v>
      </c>
      <c r="G209" s="61">
        <f t="shared" si="3"/>
        <v>100</v>
      </c>
    </row>
    <row r="210" spans="1:7" s="22" customFormat="1" ht="18" customHeight="1">
      <c r="A210" s="252"/>
      <c r="B210" s="19"/>
      <c r="C210" s="19">
        <v>4040</v>
      </c>
      <c r="D210" s="20" t="s">
        <v>36</v>
      </c>
      <c r="E210" s="23">
        <v>1261</v>
      </c>
      <c r="F210" s="24">
        <v>1261</v>
      </c>
      <c r="G210" s="61">
        <f t="shared" si="3"/>
        <v>100</v>
      </c>
    </row>
    <row r="211" spans="1:7" s="22" customFormat="1" ht="18" customHeight="1">
      <c r="A211" s="252"/>
      <c r="B211" s="19"/>
      <c r="C211" s="19">
        <v>4110</v>
      </c>
      <c r="D211" s="20" t="s">
        <v>37</v>
      </c>
      <c r="E211" s="23">
        <v>3410</v>
      </c>
      <c r="F211" s="24">
        <v>3410</v>
      </c>
      <c r="G211" s="61">
        <f t="shared" si="3"/>
        <v>100</v>
      </c>
    </row>
    <row r="212" spans="1:7" s="22" customFormat="1" ht="18" customHeight="1">
      <c r="A212" s="252"/>
      <c r="B212" s="19"/>
      <c r="C212" s="19">
        <v>4120</v>
      </c>
      <c r="D212" s="20" t="s">
        <v>38</v>
      </c>
      <c r="E212" s="23">
        <v>470</v>
      </c>
      <c r="F212" s="24">
        <v>464</v>
      </c>
      <c r="G212" s="61">
        <f t="shared" si="3"/>
        <v>98.72340425531915</v>
      </c>
    </row>
    <row r="213" spans="1:7" s="22" customFormat="1" ht="18" customHeight="1">
      <c r="A213" s="252"/>
      <c r="B213" s="19"/>
      <c r="C213" s="19">
        <v>4440</v>
      </c>
      <c r="D213" s="20" t="s">
        <v>46</v>
      </c>
      <c r="E213" s="23">
        <v>1946</v>
      </c>
      <c r="F213" s="24">
        <v>1946</v>
      </c>
      <c r="G213" s="61">
        <f>F213/E213*10000%</f>
        <v>100</v>
      </c>
    </row>
    <row r="214" spans="1:7" s="22" customFormat="1" ht="18" customHeight="1">
      <c r="A214" s="252"/>
      <c r="B214" s="19">
        <v>85415</v>
      </c>
      <c r="C214" s="19">
        <v>3240</v>
      </c>
      <c r="D214" s="20" t="s">
        <v>98</v>
      </c>
      <c r="E214" s="21">
        <v>139638</v>
      </c>
      <c r="F214" s="25">
        <v>139638</v>
      </c>
      <c r="G214" s="61">
        <f t="shared" si="3"/>
        <v>100</v>
      </c>
    </row>
    <row r="215" spans="1:7" s="30" customFormat="1" ht="18" customHeight="1">
      <c r="A215" s="15">
        <v>900</v>
      </c>
      <c r="B215" s="36"/>
      <c r="C215" s="36"/>
      <c r="D215" s="55" t="s">
        <v>75</v>
      </c>
      <c r="E215" s="16">
        <f>E216+E219</f>
        <v>658200</v>
      </c>
      <c r="F215" s="16">
        <f>F216+F219</f>
        <v>617323</v>
      </c>
      <c r="G215" s="64">
        <f t="shared" si="3"/>
        <v>93.78957763597691</v>
      </c>
    </row>
    <row r="216" spans="1:7" s="22" customFormat="1" ht="18" customHeight="1">
      <c r="A216" s="281"/>
      <c r="B216" s="19">
        <v>90015</v>
      </c>
      <c r="C216" s="19"/>
      <c r="D216" s="20" t="s">
        <v>67</v>
      </c>
      <c r="E216" s="21">
        <f>E217+E218</f>
        <v>176500</v>
      </c>
      <c r="F216" s="21">
        <f>F217+F218</f>
        <v>175848</v>
      </c>
      <c r="G216" s="61">
        <f t="shared" si="3"/>
        <v>99.63059490084986</v>
      </c>
    </row>
    <row r="217" spans="1:7" s="22" customFormat="1" ht="18" customHeight="1">
      <c r="A217" s="252"/>
      <c r="B217" s="19"/>
      <c r="C217" s="19">
        <v>4260</v>
      </c>
      <c r="D217" s="20" t="s">
        <v>32</v>
      </c>
      <c r="E217" s="23">
        <v>116294</v>
      </c>
      <c r="F217" s="24">
        <v>115642</v>
      </c>
      <c r="G217" s="61">
        <f t="shared" si="3"/>
        <v>99.43935198720484</v>
      </c>
    </row>
    <row r="218" spans="1:7" s="22" customFormat="1" ht="18" customHeight="1">
      <c r="A218" s="252"/>
      <c r="B218" s="19"/>
      <c r="C218" s="19">
        <v>4270</v>
      </c>
      <c r="D218" s="20" t="s">
        <v>27</v>
      </c>
      <c r="E218" s="23">
        <v>60206</v>
      </c>
      <c r="F218" s="24">
        <v>60206</v>
      </c>
      <c r="G218" s="61">
        <f t="shared" si="3"/>
        <v>100</v>
      </c>
    </row>
    <row r="219" spans="1:7" s="22" customFormat="1" ht="18" customHeight="1">
      <c r="A219" s="252"/>
      <c r="B219" s="19">
        <v>90095</v>
      </c>
      <c r="C219" s="19"/>
      <c r="D219" s="20" t="s">
        <v>14</v>
      </c>
      <c r="E219" s="21">
        <f>E223+E224+E225+E220+E221+E222</f>
        <v>481700</v>
      </c>
      <c r="F219" s="21">
        <f>F223+F224+F225+F220+F221+F222</f>
        <v>441475</v>
      </c>
      <c r="G219" s="61">
        <f t="shared" si="3"/>
        <v>91.64936682582521</v>
      </c>
    </row>
    <row r="220" spans="1:7" s="22" customFormat="1" ht="18" customHeight="1">
      <c r="A220" s="252"/>
      <c r="B220" s="19"/>
      <c r="C220" s="19">
        <v>2510</v>
      </c>
      <c r="D220" s="20" t="s">
        <v>99</v>
      </c>
      <c r="E220" s="23">
        <v>38000</v>
      </c>
      <c r="F220" s="24">
        <v>38000</v>
      </c>
      <c r="G220" s="61">
        <f t="shared" si="3"/>
        <v>100</v>
      </c>
    </row>
    <row r="221" spans="1:7" s="22" customFormat="1" ht="18" customHeight="1">
      <c r="A221" s="252"/>
      <c r="B221" s="19"/>
      <c r="C221" s="19">
        <v>2650</v>
      </c>
      <c r="D221" s="20" t="s">
        <v>109</v>
      </c>
      <c r="E221" s="23">
        <v>32587</v>
      </c>
      <c r="F221" s="24">
        <v>32587</v>
      </c>
      <c r="G221" s="61">
        <f t="shared" si="3"/>
        <v>100</v>
      </c>
    </row>
    <row r="222" spans="1:7" s="22" customFormat="1" ht="18" customHeight="1">
      <c r="A222" s="252"/>
      <c r="B222" s="19"/>
      <c r="C222" s="19">
        <v>4210</v>
      </c>
      <c r="D222" s="20" t="s">
        <v>41</v>
      </c>
      <c r="E222" s="23">
        <v>30000</v>
      </c>
      <c r="F222" s="24">
        <v>29988</v>
      </c>
      <c r="G222" s="61">
        <f t="shared" si="3"/>
        <v>99.96000000000001</v>
      </c>
    </row>
    <row r="223" spans="1:7" s="22" customFormat="1" ht="18" customHeight="1">
      <c r="A223" s="252"/>
      <c r="B223" s="19"/>
      <c r="C223" s="19">
        <v>4270</v>
      </c>
      <c r="D223" s="20" t="s">
        <v>27</v>
      </c>
      <c r="E223" s="23">
        <v>11000</v>
      </c>
      <c r="F223" s="24">
        <v>5152</v>
      </c>
      <c r="G223" s="61">
        <f t="shared" si="3"/>
        <v>46.836363636363636</v>
      </c>
    </row>
    <row r="224" spans="1:7" s="22" customFormat="1" ht="18" customHeight="1">
      <c r="A224" s="252"/>
      <c r="B224" s="19"/>
      <c r="C224" s="19">
        <v>4300</v>
      </c>
      <c r="D224" s="20" t="s">
        <v>30</v>
      </c>
      <c r="E224" s="23">
        <v>60000</v>
      </c>
      <c r="F224" s="24">
        <v>56938</v>
      </c>
      <c r="G224" s="61">
        <f t="shared" si="3"/>
        <v>94.89666666666666</v>
      </c>
    </row>
    <row r="225" spans="1:7" s="22" customFormat="1" ht="18" customHeight="1">
      <c r="A225" s="252"/>
      <c r="B225" s="19"/>
      <c r="C225" s="19">
        <v>6050</v>
      </c>
      <c r="D225" s="20" t="s">
        <v>24</v>
      </c>
      <c r="E225" s="23">
        <v>310113</v>
      </c>
      <c r="F225" s="24">
        <v>278810</v>
      </c>
      <c r="G225" s="61">
        <f t="shared" si="3"/>
        <v>89.90593751310007</v>
      </c>
    </row>
    <row r="226" spans="1:7" s="30" customFormat="1" ht="18" customHeight="1">
      <c r="A226" s="15">
        <v>921</v>
      </c>
      <c r="B226" s="36"/>
      <c r="C226" s="36"/>
      <c r="D226" s="55" t="s">
        <v>68</v>
      </c>
      <c r="E226" s="16">
        <f>E227+E230+E232</f>
        <v>448993</v>
      </c>
      <c r="F226" s="16">
        <f>F227+F230+F232</f>
        <v>429593</v>
      </c>
      <c r="G226" s="64">
        <f t="shared" si="3"/>
        <v>95.67921994329534</v>
      </c>
    </row>
    <row r="227" spans="1:7" s="22" customFormat="1" ht="18" customHeight="1">
      <c r="A227" s="252"/>
      <c r="B227" s="19">
        <v>92109</v>
      </c>
      <c r="C227" s="19"/>
      <c r="D227" s="20" t="s">
        <v>69</v>
      </c>
      <c r="E227" s="21">
        <f>E228+E229</f>
        <v>340000</v>
      </c>
      <c r="F227" s="21">
        <f>F228+F229</f>
        <v>320600</v>
      </c>
      <c r="G227" s="61">
        <f>F227/E227*100</f>
        <v>94.29411764705883</v>
      </c>
    </row>
    <row r="228" spans="1:7" s="22" customFormat="1" ht="18" customHeight="1">
      <c r="A228" s="252"/>
      <c r="B228" s="19"/>
      <c r="C228" s="19">
        <v>2480</v>
      </c>
      <c r="D228" s="20" t="s">
        <v>70</v>
      </c>
      <c r="E228" s="23">
        <v>318000</v>
      </c>
      <c r="F228" s="24">
        <v>318000</v>
      </c>
      <c r="G228" s="61">
        <f aca="true" t="shared" si="4" ref="G228:G233">F228/E228*100</f>
        <v>100</v>
      </c>
    </row>
    <row r="229" spans="1:7" s="22" customFormat="1" ht="18" customHeight="1">
      <c r="A229" s="252"/>
      <c r="B229" s="19"/>
      <c r="C229" s="19">
        <v>6050</v>
      </c>
      <c r="D229" s="20" t="s">
        <v>24</v>
      </c>
      <c r="E229" s="23">
        <v>22000</v>
      </c>
      <c r="F229" s="24">
        <v>2600</v>
      </c>
      <c r="G229" s="61">
        <f t="shared" si="4"/>
        <v>11.818181818181818</v>
      </c>
    </row>
    <row r="230" spans="1:7" s="22" customFormat="1" ht="18" customHeight="1">
      <c r="A230" s="252"/>
      <c r="B230" s="19">
        <v>92116</v>
      </c>
      <c r="C230" s="19"/>
      <c r="D230" s="20" t="s">
        <v>71</v>
      </c>
      <c r="E230" s="21">
        <f>E231</f>
        <v>80993</v>
      </c>
      <c r="F230" s="21">
        <f>F231</f>
        <v>80993</v>
      </c>
      <c r="G230" s="61">
        <f t="shared" si="4"/>
        <v>100</v>
      </c>
    </row>
    <row r="231" spans="1:7" s="22" customFormat="1" ht="18" customHeight="1">
      <c r="A231" s="252"/>
      <c r="B231" s="19"/>
      <c r="C231" s="19">
        <v>2480</v>
      </c>
      <c r="D231" s="20" t="s">
        <v>70</v>
      </c>
      <c r="E231" s="23">
        <v>80993</v>
      </c>
      <c r="F231" s="24">
        <v>80993</v>
      </c>
      <c r="G231" s="61">
        <f t="shared" si="4"/>
        <v>100</v>
      </c>
    </row>
    <row r="232" spans="1:7" s="22" customFormat="1" ht="18" customHeight="1">
      <c r="A232" s="252"/>
      <c r="B232" s="19">
        <v>92195</v>
      </c>
      <c r="C232" s="19"/>
      <c r="D232" s="20" t="s">
        <v>14</v>
      </c>
      <c r="E232" s="21">
        <f>E233</f>
        <v>28000</v>
      </c>
      <c r="F232" s="21">
        <f>F233</f>
        <v>28000</v>
      </c>
      <c r="G232" s="61">
        <f t="shared" si="4"/>
        <v>100</v>
      </c>
    </row>
    <row r="233" spans="1:7" s="22" customFormat="1" ht="18" customHeight="1">
      <c r="A233" s="252"/>
      <c r="B233" s="39"/>
      <c r="C233" s="19">
        <v>2480</v>
      </c>
      <c r="D233" s="20" t="s">
        <v>72</v>
      </c>
      <c r="E233" s="23">
        <v>28000</v>
      </c>
      <c r="F233" s="24">
        <v>28000</v>
      </c>
      <c r="G233" s="61">
        <f t="shared" si="4"/>
        <v>100</v>
      </c>
    </row>
    <row r="234" spans="1:7" s="30" customFormat="1" ht="18" customHeight="1">
      <c r="A234" s="15">
        <v>926</v>
      </c>
      <c r="B234" s="36"/>
      <c r="C234" s="36"/>
      <c r="D234" s="37" t="s">
        <v>73</v>
      </c>
      <c r="E234" s="16">
        <f>E235</f>
        <v>60000</v>
      </c>
      <c r="F234" s="16">
        <f>F235</f>
        <v>59998</v>
      </c>
      <c r="G234" s="64">
        <f>F234/E234*10000%</f>
        <v>99.99666666666667</v>
      </c>
    </row>
    <row r="235" spans="1:7" s="22" customFormat="1" ht="18" customHeight="1">
      <c r="A235" s="252"/>
      <c r="B235" s="19">
        <v>92695</v>
      </c>
      <c r="C235" s="19"/>
      <c r="D235" s="20" t="s">
        <v>14</v>
      </c>
      <c r="E235" s="21">
        <f>E236+E237</f>
        <v>60000</v>
      </c>
      <c r="F235" s="21">
        <f>F236+F237</f>
        <v>59998</v>
      </c>
      <c r="G235" s="61">
        <f>F235/E235*10000%</f>
        <v>99.99666666666667</v>
      </c>
    </row>
    <row r="236" spans="1:7" s="22" customFormat="1" ht="18" customHeight="1">
      <c r="A236" s="252"/>
      <c r="B236" s="19"/>
      <c r="C236" s="19">
        <v>2630</v>
      </c>
      <c r="D236" s="20" t="s">
        <v>110</v>
      </c>
      <c r="E236" s="23">
        <v>45000</v>
      </c>
      <c r="F236" s="24">
        <v>45000</v>
      </c>
      <c r="G236" s="61">
        <f>F236/E236*10000%</f>
        <v>100</v>
      </c>
    </row>
    <row r="237" spans="1:7" s="22" customFormat="1" ht="18" customHeight="1">
      <c r="A237" s="252"/>
      <c r="B237" s="39"/>
      <c r="C237" s="19">
        <v>4300</v>
      </c>
      <c r="D237" s="20" t="s">
        <v>30</v>
      </c>
      <c r="E237" s="23">
        <v>15000</v>
      </c>
      <c r="F237" s="24">
        <v>14998</v>
      </c>
      <c r="G237" s="61">
        <f>F237/E237*10000%</f>
        <v>99.98666666666666</v>
      </c>
    </row>
    <row r="238" spans="1:7" ht="24.75" customHeight="1">
      <c r="A238" s="278" t="s">
        <v>74</v>
      </c>
      <c r="B238" s="279"/>
      <c r="C238" s="279"/>
      <c r="D238" s="280"/>
      <c r="E238" s="72">
        <f>E234+E226+E215+E206+E168+E160+E89+E87+E85+E76+E61+E30+E27+E21+E17+E13+E7</f>
        <v>14157697</v>
      </c>
      <c r="F238" s="72">
        <f>F234+F226+F215+F206+F168+F160+F89+F87+F85+F76+F61+F30+F27+F21+F17+F13+F7</f>
        <v>13456137</v>
      </c>
      <c r="G238" s="64">
        <f>F238/E238*10000%</f>
        <v>95.04467428565536</v>
      </c>
    </row>
    <row r="239" spans="5:7" ht="13.5">
      <c r="E239"/>
      <c r="G239" s="77"/>
    </row>
    <row r="240" spans="1:7" ht="15.75">
      <c r="A240" s="6"/>
      <c r="B240" s="58"/>
      <c r="C240" s="6" t="s">
        <v>88</v>
      </c>
      <c r="D240" s="59"/>
      <c r="E240"/>
      <c r="G240" s="77"/>
    </row>
    <row r="241" spans="1:7" ht="15.75">
      <c r="A241" s="6"/>
      <c r="B241" s="58"/>
      <c r="C241" s="6" t="s">
        <v>111</v>
      </c>
      <c r="D241" s="59"/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</sheetData>
  <sheetProtection/>
  <mergeCells count="22">
    <mergeCell ref="A235:A237"/>
    <mergeCell ref="A238:D238"/>
    <mergeCell ref="A178:A205"/>
    <mergeCell ref="A207:A214"/>
    <mergeCell ref="A216:A225"/>
    <mergeCell ref="A227:A233"/>
    <mergeCell ref="G76:G77"/>
    <mergeCell ref="A80:A83"/>
    <mergeCell ref="A90:A159"/>
    <mergeCell ref="A161:A167"/>
    <mergeCell ref="B76:B77"/>
    <mergeCell ref="C76:C77"/>
    <mergeCell ref="E76:E77"/>
    <mergeCell ref="F76:F77"/>
    <mergeCell ref="A28:A29"/>
    <mergeCell ref="A31:A60"/>
    <mergeCell ref="A62:A75"/>
    <mergeCell ref="A76:A77"/>
    <mergeCell ref="A8:A12"/>
    <mergeCell ref="A14:A16"/>
    <mergeCell ref="A18:A20"/>
    <mergeCell ref="A22:A26"/>
  </mergeCells>
  <printOptions/>
  <pageMargins left="0.2362204724409449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JA</cp:lastModifiedBy>
  <cp:lastPrinted>2011-03-22T07:54:14Z</cp:lastPrinted>
  <dcterms:created xsi:type="dcterms:W3CDTF">2003-03-25T12:36:04Z</dcterms:created>
  <dcterms:modified xsi:type="dcterms:W3CDTF">2011-03-22T07:57:27Z</dcterms:modified>
  <cp:category/>
  <cp:version/>
  <cp:contentType/>
  <cp:contentStatus/>
</cp:coreProperties>
</file>