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10"/>
  </bookViews>
  <sheets>
    <sheet name="1" sheetId="1" r:id="rId1"/>
    <sheet name="2" sheetId="2" r:id="rId2"/>
    <sheet name="3" sheetId="3" r:id="rId3"/>
    <sheet name="4 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0a" sheetId="11" r:id="rId11"/>
  </sheets>
  <definedNames>
    <definedName name="_xlnm.Print_Area" localSheetId="1">'2'!$A$1:$R$332</definedName>
  </definedNames>
  <calcPr fullCalcOnLoad="1"/>
</workbook>
</file>

<file path=xl/sharedStrings.xml><?xml version="1.0" encoding="utf-8"?>
<sst xmlns="http://schemas.openxmlformats.org/spreadsheetml/2006/main" count="1202" uniqueCount="583">
  <si>
    <t xml:space="preserve">   </t>
  </si>
  <si>
    <t xml:space="preserve">Plan dochodów budżetu gminy na 2014 rok     </t>
  </si>
  <si>
    <t xml:space="preserve"> r.</t>
  </si>
  <si>
    <t>Dział</t>
  </si>
  <si>
    <t>Rozdział</t>
  </si>
  <si>
    <t>§</t>
  </si>
  <si>
    <t>Treść</t>
  </si>
  <si>
    <t>Plan na 2014</t>
  </si>
  <si>
    <t xml:space="preserve">            z tego:</t>
  </si>
  <si>
    <t>bieżące</t>
  </si>
  <si>
    <t>majątkowe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</si>
  <si>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</si>
  <si>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</si>
  <si>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</si>
  <si>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</si>
  <si>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</si>
  <si>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</si>
  <si>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</si>
  <si>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Finansowanie programów ze śr.bezzwrot.poch.z UE</t>
  </si>
  <si>
    <t>Dotacje na wspófinans.progr.realiz. ze śr.UE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</si>
  <si>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</si>
  <si>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</si>
  <si>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</si>
  <si>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</si>
  <si>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</si>
  <si>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</si>
  <si>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</si>
  <si>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</si>
  <si>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TURYSTYKA</t>
  </si>
  <si>
    <t>Ośrodki informacji turystycznej</t>
  </si>
  <si>
    <t>6337</t>
  </si>
  <si>
    <t>Dotacje z b.p.na realiz.zakupów inwestyc.</t>
  </si>
  <si>
    <t>GOSPODARKA MIESZKANIOWA</t>
  </si>
  <si>
    <t>Gospodarka gruntami i nieruchomościami</t>
  </si>
  <si>
    <t>0470</t>
  </si>
  <si>
    <t>Wpływy z za zarząd, wieczyste użytk.</t>
  </si>
  <si>
    <t>0770</t>
  </si>
  <si>
    <t xml:space="preserve">Wpłaty z tyt.odpł.nabycia prawa własności </t>
  </si>
  <si>
    <t>0920</t>
  </si>
  <si>
    <t>Pozostałe odsetki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</si>
  <si>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</si>
  <si>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</si>
  <si>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</si>
  <si>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</si>
  <si>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</si>
  <si>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</si>
  <si>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</si>
  <si>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</si>
  <si>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Ochotnicze straże pożarne</t>
  </si>
  <si>
    <t>DOCHODY OD OSÓB PRAWNYCH I OSÓB FIZYCZNYCH</t>
  </si>
  <si>
    <t>Wpływy z pod.doch.od osób fizycznych</t>
  </si>
  <si>
    <t>0350</t>
  </si>
  <si>
    <t>Podat.od dział.gosp.os.fiz.w form.karty pod.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</si>
  <si>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</si>
  <si>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</si>
  <si>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</si>
  <si>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</si>
  <si>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</si>
  <si>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</si>
  <si>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</si>
  <si>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</si>
  <si>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</si>
  <si>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</si>
  <si>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</si>
  <si>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</si>
  <si>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</si>
  <si>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Wpływy z pod.roln.,leśn.i pod.lok.od os.fiz.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</si>
  <si>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</si>
  <si>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</si>
  <si>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</si>
  <si>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</si>
  <si>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</si>
  <si>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</si>
  <si>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</si>
  <si>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</si>
  <si>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0410</t>
  </si>
  <si>
    <t>Wpływy z opłaty skarbowej</t>
  </si>
  <si>
    <t>0460</t>
  </si>
  <si>
    <t>Wpływy z opłaty eksploatacyjnej</t>
  </si>
  <si>
    <t>0480</t>
  </si>
  <si>
    <t>Wpywy z opłat za wydawanie zezwoleń alkoh.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</si>
  <si>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</si>
  <si>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</si>
  <si>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</si>
  <si>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</si>
  <si>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</si>
  <si>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</si>
  <si>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</si>
  <si>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</si>
  <si>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</si>
  <si>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</si>
  <si>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</si>
  <si>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</si>
  <si>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</si>
  <si>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</si>
  <si>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</si>
  <si>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</si>
  <si>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</si>
  <si>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</si>
  <si>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Przedszkola</t>
  </si>
  <si>
    <t>OCHRONA ZDROWIA</t>
  </si>
  <si>
    <t>2010</t>
  </si>
  <si>
    <t>Dotacje celowe z b.p na realz.zad.zlec.</t>
  </si>
  <si>
    <t>POMOC SPOŁECZNA</t>
  </si>
  <si>
    <t>Świadczenia rodzinne oraz skł.ubezp.em.</t>
  </si>
  <si>
    <t>2360</t>
  </si>
  <si>
    <t>Dochody j.s.t.związ.z realiz.zad.z zakr.adm.rząd.</t>
  </si>
  <si>
    <t>Dotacje celowe zb.p. na real.zadań zlec.</t>
  </si>
  <si>
    <t>Ośrodki wsparcia</t>
  </si>
  <si>
    <t>Dotacje celowe z b.p.na realiz.zad.zlec.</t>
  </si>
  <si>
    <t>Składki na ubezpieczenia zdrowotne</t>
  </si>
  <si>
    <t>2030</t>
  </si>
  <si>
    <t>Dotacje celowe z b.p.na realiz.zad.własn.</t>
  </si>
  <si>
    <t>Zasiłki i pomoc w naturze oraz skł.ubezp.</t>
  </si>
  <si>
    <t>Dotacje celowe z b.p.na real.zadań własn.</t>
  </si>
  <si>
    <t>Zasiłki stałe</t>
  </si>
  <si>
    <t>Ośrodki pomocy społecznej</t>
  </si>
  <si>
    <t>Dotacje celowe z b.p.na realiz.zadań własn.</t>
  </si>
  <si>
    <t>Usługi opiekuńcze i specjalist.usł.opiek.</t>
  </si>
  <si>
    <t>POZOSTAŁE ZADANIA W ZAKR.POLIT.SPOŁECZ.</t>
  </si>
  <si>
    <t>2007</t>
  </si>
  <si>
    <t>Dot.cel.w ramach progr.fin.z udziałem śr.europ.</t>
  </si>
  <si>
    <t>2009</t>
  </si>
  <si>
    <t>GOSPODARKA KOMUNALNA I OCHR.ŚRODOW.</t>
  </si>
  <si>
    <t>Gospodarka ściekowa i ochrona wód</t>
  </si>
  <si>
    <t>0970</t>
  </si>
  <si>
    <t>Wpywy z różnych dochodów</t>
  </si>
  <si>
    <t>Gospodarka odpadami</t>
  </si>
  <si>
    <t>Wpływy związ.z grom.śr.z opł.i kar za korz.ze środ.</t>
  </si>
  <si>
    <t>Kultura fizyczna i sport</t>
  </si>
  <si>
    <t>Obiekty sportowe</t>
  </si>
  <si>
    <t>Kultura fizyczna</t>
  </si>
  <si>
    <t>DOCHODY  OGÓŁEM</t>
  </si>
  <si>
    <t>K.W.</t>
  </si>
  <si>
    <t xml:space="preserve">Wydatki budżetu gminy na 2014 rok   </t>
  </si>
  <si>
    <t>w złotych</t>
  </si>
  <si>
    <t>Nazwa</t>
  </si>
  <si>
    <t xml:space="preserve">Plan na 2014 r. 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</si>
  <si>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</si>
  <si>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</si>
  <si>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</si>
  <si>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</si>
  <si>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</si>
  <si>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</si>
  <si>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</si>
  <si>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</si>
  <si>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</si>
  <si>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</si>
  <si>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</si>
  <si>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</si>
  <si>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</si>
  <si>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</si>
  <si>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</si>
  <si>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ROLNICTWO</t>
  </si>
  <si>
    <t>Infrastruktura wodociąg.i sanit.wsi</t>
  </si>
  <si>
    <t>Wydatki inwestycyjne j.b.</t>
  </si>
  <si>
    <t>01030</t>
  </si>
  <si>
    <t>Izby rolnicze</t>
  </si>
  <si>
    <t>2850</t>
  </si>
  <si>
    <t>Wpłaty gmin na rzecz izb rolniczych</t>
  </si>
  <si>
    <t>WYTWARZ.I ZAOPATR.W ENERG.</t>
  </si>
  <si>
    <t>Dostarczanie ciepła</t>
  </si>
  <si>
    <t xml:space="preserve">Dotacje cel. na fin.kosztów inwest. </t>
  </si>
  <si>
    <t>600</t>
  </si>
  <si>
    <t>TRANSPORT I ŁĄCZNOŚĆ</t>
  </si>
  <si>
    <t>60016</t>
  </si>
  <si>
    <t>4270</t>
  </si>
  <si>
    <t>Zakup usług remontowych</t>
  </si>
  <si>
    <t xml:space="preserve">Zakup pozostałych usług </t>
  </si>
  <si>
    <t>6050</t>
  </si>
  <si>
    <t>630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</si>
  <si>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</si>
  <si>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</si>
  <si>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</si>
  <si>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</si>
  <si>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</si>
  <si>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</si>
  <si>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</si>
  <si>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Zakup energii</t>
  </si>
  <si>
    <t>4300</t>
  </si>
  <si>
    <t>70005</t>
  </si>
  <si>
    <t>Gospodarka gruntami i nieruchom.</t>
  </si>
  <si>
    <t>Różne opłaty i składki</t>
  </si>
  <si>
    <t>710</t>
  </si>
  <si>
    <t>DZIAŁALNOŚĆ USŁUGOWA</t>
  </si>
  <si>
    <t>71004</t>
  </si>
  <si>
    <t>Plany zagospodarowania przestrz.</t>
  </si>
  <si>
    <t>71035</t>
  </si>
  <si>
    <t>Cmentarze</t>
  </si>
  <si>
    <t>750</t>
  </si>
  <si>
    <t>75011</t>
  </si>
  <si>
    <t>Urzędy wojewódzkie</t>
  </si>
  <si>
    <t>4010</t>
  </si>
  <si>
    <t>Wynagrodzenia osobowe</t>
  </si>
  <si>
    <t>4110</t>
  </si>
  <si>
    <t>Składki na ubezp.społeczne</t>
  </si>
  <si>
    <t>4120</t>
  </si>
  <si>
    <t>Składki na Fundusz Pracy</t>
  </si>
  <si>
    <t>Zakup materiałów i wyposażenia</t>
  </si>
  <si>
    <t>Podróże służbowe krajowe</t>
  </si>
  <si>
    <t>75022</t>
  </si>
  <si>
    <t>Rada Gminy</t>
  </si>
  <si>
    <t>3030</t>
  </si>
  <si>
    <t>Różne wyd.na rzecz osób fizycz.</t>
  </si>
  <si>
    <t>4210</t>
  </si>
  <si>
    <t>75023</t>
  </si>
  <si>
    <t>Urzędy gmin</t>
  </si>
  <si>
    <t>Nagrody i wydatki nie zalicz.do wyn.</t>
  </si>
  <si>
    <t>4040</t>
  </si>
  <si>
    <t>Dodatkowe wynagrodzenie roczne</t>
  </si>
  <si>
    <t>4140</t>
  </si>
  <si>
    <t>Wpłaty na PFRON</t>
  </si>
  <si>
    <t>4170</t>
  </si>
  <si>
    <t>Wynagrodzenia bezosobowe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</si>
  <si>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</si>
  <si>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</si>
  <si>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</si>
  <si>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</si>
  <si>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</si>
  <si>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</si>
  <si>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</si>
  <si>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</si>
  <si>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</si>
  <si>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4430</t>
  </si>
  <si>
    <t>4440</t>
  </si>
  <si>
    <t>Odpisy na zfśś</t>
  </si>
  <si>
    <t>4700</t>
  </si>
  <si>
    <t>Szkolenia pracowników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</si>
  <si>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</si>
  <si>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</si>
  <si>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</si>
  <si>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</si>
  <si>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</si>
  <si>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</si>
  <si>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Rózne opłaty i składki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</si>
  <si>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</si>
  <si>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</si>
  <si>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</si>
  <si>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</si>
  <si>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</si>
  <si>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</si>
  <si>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</si>
  <si>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</si>
  <si>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</si>
  <si>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</si>
  <si>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Komendy powiatowe PSP</t>
  </si>
  <si>
    <t>Dot. przek.dla pow. na zak. inwest.</t>
  </si>
  <si>
    <t>Dotacje cel. na fin.zad.zlec.stowarz.</t>
  </si>
  <si>
    <t>75414</t>
  </si>
  <si>
    <t>75421</t>
  </si>
  <si>
    <t>Zarządzanie kryzysowe</t>
  </si>
  <si>
    <t>757</t>
  </si>
  <si>
    <t>OBSŁUGA DŁUGU PUBLICZ.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</si>
  <si>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</si>
  <si>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</si>
  <si>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</si>
  <si>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</si>
  <si>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</si>
  <si>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</si>
  <si>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</si>
  <si>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</si>
  <si>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</si>
  <si>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80101</t>
  </si>
  <si>
    <t>3020</t>
  </si>
  <si>
    <t>Dot.cel.przek.na zad.na podst.poroz.</t>
  </si>
  <si>
    <t>4240</t>
  </si>
  <si>
    <t>Zakup pomocy dydaktycznych</t>
  </si>
  <si>
    <t>Zakup usług dostępu do sieci inter.</t>
  </si>
  <si>
    <t>80103</t>
  </si>
  <si>
    <t>Oddziały przedszk.w szk.podst.</t>
  </si>
  <si>
    <t>Wynagodzenia bezosobowe</t>
  </si>
  <si>
    <t>80104</t>
  </si>
  <si>
    <t>2310</t>
  </si>
  <si>
    <t>4220</t>
  </si>
  <si>
    <t>Zakup środków żywności</t>
  </si>
  <si>
    <t>80110</t>
  </si>
  <si>
    <t xml:space="preserve"> 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</si>
  <si>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</si>
  <si>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</si>
  <si>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</si>
  <si>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</si>
  <si>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</si>
  <si>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</si>
  <si>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</si>
  <si>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</si>
  <si>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</si>
  <si>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85153</t>
  </si>
  <si>
    <t>Zwalczanie narkomanii</t>
  </si>
  <si>
    <t>85154</t>
  </si>
  <si>
    <t>Przeciwdziałanie alkoholizmowi</t>
  </si>
  <si>
    <t>852</t>
  </si>
  <si>
    <t>85202</t>
  </si>
  <si>
    <t>Domy  Pomocy Społecznej</t>
  </si>
  <si>
    <t>3110</t>
  </si>
  <si>
    <t>Świadczenia społeczne</t>
  </si>
  <si>
    <t>Opł.z tyt.zak.usł.telef.stacjon.</t>
  </si>
  <si>
    <t>Wydatki na zakupy inwestycyjne j.b.</t>
  </si>
  <si>
    <t>85212</t>
  </si>
  <si>
    <t>Świadczenia rodzinne</t>
  </si>
  <si>
    <t>85213</t>
  </si>
  <si>
    <t>Składki na ubezp. zdrowotne</t>
  </si>
  <si>
    <t>Składki na ubezp.zdrowotne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</si>
  <si>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</si>
  <si>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</si>
  <si>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</si>
  <si>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</si>
  <si>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</si>
  <si>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</si>
  <si>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</si>
  <si>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</si>
  <si>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Wydatki osobowe nie zaliczane do wynagrodzeń</t>
  </si>
  <si>
    <t>85295</t>
  </si>
  <si>
    <t>EDUKACYJNA OPIEKA WYCHOWAWCZA</t>
  </si>
  <si>
    <t>Stypendia dla uczniów</t>
  </si>
  <si>
    <t>GOSP.KOM.I OCHRONA ŚROD.</t>
  </si>
  <si>
    <t>90001</t>
  </si>
  <si>
    <t>Gospodarka ściekowa i ochr.wód</t>
  </si>
  <si>
    <t>90002</t>
  </si>
  <si>
    <t>90003</t>
  </si>
  <si>
    <t>Oczyszczanie miast i wsi</t>
  </si>
  <si>
    <t>Dotacje przedmitowe dla zakł.budżet.</t>
  </si>
  <si>
    <t>90004</t>
  </si>
  <si>
    <t>Utrzymanie zieleni w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</si>
  <si>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</si>
  <si>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</si>
  <si>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</si>
  <si>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</si>
  <si>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</si>
  <si>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</si>
  <si>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</si>
  <si>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</si>
  <si>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</si>
  <si>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</si>
  <si>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</si>
  <si>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</si>
  <si>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</si>
  <si>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 xml:space="preserve">Muzea </t>
  </si>
  <si>
    <t>Dotacje celowe z b.j.s.t. na zad.zlecone oranizacjom pożytku publicznego</t>
  </si>
  <si>
    <t>926</t>
  </si>
  <si>
    <t>KULTURA FIZYCZNA I SPORT</t>
  </si>
  <si>
    <t>92605</t>
  </si>
  <si>
    <t>Zadania w zakr.kult.fiz.i sportu</t>
  </si>
  <si>
    <t>92601</t>
  </si>
  <si>
    <t xml:space="preserve">Składki ubezpieczenia społecznego </t>
  </si>
  <si>
    <t>Składki na FP</t>
  </si>
  <si>
    <t>92695</t>
  </si>
  <si>
    <t>Ogółem wydatki</t>
  </si>
  <si>
    <t xml:space="preserve">Zadania inwestycyjne (roczne i wieloletnie) przewidziane do realizacji w 2014 r. </t>
  </si>
  <si>
    <t>Lp.</t>
  </si>
  <si>
    <t>Rozdz.</t>
  </si>
  <si>
    <t>§*</t>
  </si>
  <si>
    <t>Planowane wydatki inwestycyjne wieloletnie przewidziane do realizacji w 2014 r.</t>
  </si>
  <si>
    <t>Planowane wydatki inwestycyjne roczne</t>
  </si>
  <si>
    <t>Jednostka organizacyjna realizująca zadanie lub koordynująca program</t>
  </si>
  <si>
    <t>Nazwa zadania inwestycyjnego</t>
  </si>
  <si>
    <t>rok budżetowy 2014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</si>
  <si>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</si>
  <si>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</si>
  <si>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</si>
  <si>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</si>
  <si>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</si>
  <si>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</si>
  <si>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Budowa zbiorowego zaopatrzenia w wodę m. Bobrówko, N.Most, Strzałowo,, Jakubowo oraz Kołowin</t>
  </si>
  <si>
    <t>UG Piecki</t>
  </si>
  <si>
    <t>2.</t>
  </si>
  <si>
    <t>Opracowanie dokumentacji technicznej przebudowy drogi gminnej Krutyń-Gałkowo</t>
  </si>
  <si>
    <t>3.</t>
  </si>
  <si>
    <t>Opracownie dokumentacji technicznej przebudowy ul. 22-Stycznia w Pieckach</t>
  </si>
  <si>
    <t>UG Piecki- f. 26.597.</t>
  </si>
  <si>
    <t>4.</t>
  </si>
  <si>
    <t>75412</t>
  </si>
  <si>
    <t>zakup średniego samochodu bojowego dla OSP Nawiady</t>
  </si>
  <si>
    <t>5.</t>
  </si>
  <si>
    <t>801</t>
  </si>
  <si>
    <t>Budowa przedszkola w Pieckach</t>
  </si>
  <si>
    <t xml:space="preserve">6. </t>
  </si>
  <si>
    <t>85203</t>
  </si>
  <si>
    <t>Zakup mikrobusu do przewozu osób niepełnosprawnych dla potrzeb Środowiskowego Domu Samopomocy w Pieckach</t>
  </si>
  <si>
    <t>ŚDS Piecki</t>
  </si>
  <si>
    <t>7.</t>
  </si>
  <si>
    <t>Rozbudowa, nadbudowa i przebudowa budynku przy ul. Zwycięstwa 35 w Pieckach na potrzeby społeczno-kult.mieszkańców gminy Piecki</t>
  </si>
  <si>
    <t>8.</t>
  </si>
  <si>
    <t>900</t>
  </si>
  <si>
    <t>Kanalizacja sanitarna w m.Krutyń,m.Krutyński Piecek, m,Zielony Lasek, m.Zgon wraz z kolektorem przesyłowym do m.Piecki oraz budowa zbiorowego zaopatrzenia w wodę m.Zgon</t>
  </si>
  <si>
    <t xml:space="preserve">UG Piecki </t>
  </si>
  <si>
    <t>9.</t>
  </si>
  <si>
    <t>Opracowanie dokumentacji  budowy oczyszalni ścieków w Macharach</t>
  </si>
  <si>
    <t>UG Piecki - f.s. 14.921</t>
  </si>
  <si>
    <t>10.</t>
  </si>
  <si>
    <t>Zagospodarowanie działki w m. Zgon</t>
  </si>
  <si>
    <t>11.</t>
  </si>
  <si>
    <t>Urządzenie terenu rekreacyjnego na dz. przy ul. Zwycięstwa w Pieckach</t>
  </si>
  <si>
    <t>12.</t>
  </si>
  <si>
    <t>Remont boiska do piłki nożnej w Dobrym Lasku</t>
  </si>
  <si>
    <t>13.</t>
  </si>
  <si>
    <t>Remont płyty boiska na stadionie w Pieckach</t>
  </si>
  <si>
    <t>14..</t>
  </si>
  <si>
    <t>Wykonanie dokumentacji świetlicy wiejskiej w Nawiadach</t>
  </si>
  <si>
    <t xml:space="preserve">UG Piecki- f.s. </t>
  </si>
  <si>
    <t>x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</si>
  <si>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</si>
  <si>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**) - dla inwestycji wykazanych w kol. 6 nie należy wypełniać kol. 7, 8, 9, 10 i 11</t>
  </si>
  <si>
    <t xml:space="preserve">Wydatki* na programy i projekty realizowane ze środków pochodzących z funduszy strukturalnych i Funduszu Spójności oraz pozostałe środki pochodzące ze źródeł zagranicznych nie podlegających zwrotowi  2014 r.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</si>
  <si>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</si>
  <si>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</si>
  <si>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</si>
  <si>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</si>
  <si>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</si>
  <si>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</si>
  <si>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</si>
  <si>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2014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</si>
  <si>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</si>
  <si>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</si>
  <si>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</si>
  <si>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</si>
  <si>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</si>
  <si>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</si>
  <si>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</si>
  <si>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</si>
  <si>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</si>
  <si>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</si>
  <si>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</si>
  <si>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</si>
  <si>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</si>
  <si>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</si>
  <si>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</si>
  <si>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</si>
  <si>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1.2</t>
  </si>
  <si>
    <t>Program Operacyjny RYBY Nazwa projektu:     Budowa przedszkola w Pieckach</t>
  </si>
  <si>
    <t>Razem wydatki:</t>
  </si>
  <si>
    <t>801-80104</t>
  </si>
  <si>
    <t>2012 r.</t>
  </si>
  <si>
    <t>2013 r.</t>
  </si>
  <si>
    <t>2015 r.***</t>
  </si>
  <si>
    <t>1.3</t>
  </si>
  <si>
    <t>1.4</t>
  </si>
  <si>
    <t>Program Operacyjny RYBY Nazwa projektu: Rozbudowa,przebudowa budynku przy ul. Zwycięstwa 35 w Pieckach</t>
  </si>
  <si>
    <t>852-85219</t>
  </si>
  <si>
    <t>2014 r.***</t>
  </si>
  <si>
    <t>1.5</t>
  </si>
  <si>
    <t>Regionalny Program Operacyjny Warmia i Mazury na lata 2007-2013 Oś 6 Środowisko przyrodnicze; Poddziałanie 6.2.2. Bezpieczeństwo ekologiczne; Nazwa projektu: Zakup średniego samochodu bojowego dla OSP Nawiady</t>
  </si>
  <si>
    <t>754-75412</t>
  </si>
  <si>
    <t>2013r.</t>
  </si>
  <si>
    <t>1.6</t>
  </si>
  <si>
    <t>1.7</t>
  </si>
  <si>
    <t>Program Rozwoju Obszarów Wiejskich na lata 2007-2013; Nazwa projektu: Budowa zbiorowego zaopatrzenia w wodę m. Bobrówko, Nowy Most, Jakubowo oraz Kołowin</t>
  </si>
  <si>
    <t>010-01010</t>
  </si>
  <si>
    <t>2014r.</t>
  </si>
  <si>
    <t>1.8</t>
  </si>
  <si>
    <t>Program Rozwoju Obszarów Wiejskich na lata 2007-2013; Nazwa projektu: Zagospodarowanie działki w miejscowości Zgon</t>
  </si>
  <si>
    <t>900-90095</t>
  </si>
  <si>
    <t>1.9</t>
  </si>
  <si>
    <t>Program Rozwoju Obszarów Wiejskich na lata 2007-2013; Nazwa projektu: Remont boiska do piłki nożnej w m. Dobry Lasek</t>
  </si>
  <si>
    <t>926-92601</t>
  </si>
  <si>
    <t>2.0</t>
  </si>
  <si>
    <t>Program Operacyjny "Zrównoważony rozwój sektora rybołówstwa 2007-2013; Nazwa projektu Remont murawy na stadionie w Pieckach</t>
  </si>
  <si>
    <t xml:space="preserve"> 2.  Wydatki bieżące </t>
  </si>
  <si>
    <t>2013 r.***</t>
  </si>
  <si>
    <t>2012 r.***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</si>
  <si>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</si>
  <si>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</si>
  <si>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</si>
  <si>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</si>
  <si>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Dochody i wydatki związane z realizacją zadań z zakresu administracji rządowej i innych zadań zleconych odrębnymi ustawami w 2014 r. 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</si>
  <si>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</si>
  <si>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</si>
  <si>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</si>
  <si>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</si>
  <si>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</si>
  <si>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</si>
  <si>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</si>
  <si>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>Informacje uzupełniające:</t>
  </si>
  <si>
    <t xml:space="preserve">Dochody budżetu państwa związane z realizacją </t>
  </si>
  <si>
    <t>zadań zleconych:</t>
  </si>
  <si>
    <t xml:space="preserve">Dz. 85, rozdz. 85203 par. 2350    -  3000 zł </t>
  </si>
  <si>
    <t xml:space="preserve">Dz. 85, rozdz. 85212 par. 2350    -  31000 zł </t>
  </si>
  <si>
    <t>Dz. 750,rozdz.75011 par. 2350 -         248 zł</t>
  </si>
  <si>
    <t xml:space="preserve">Dochody i wydatki związane z realizacją zadań realizowanych na podstawie umów lub porozumień między jednostkami samorządu terytorialnego w 2014 r.  </t>
  </si>
  <si>
    <t>Dochody
ogółem</t>
  </si>
  <si>
    <t>dotacje</t>
  </si>
  <si>
    <t>Ogółem</t>
  </si>
  <si>
    <t>4 dzieci x 399,28 x 11 m-cy = 17568,32</t>
  </si>
  <si>
    <t xml:space="preserve"> Przychody i rozchody budżetu w 2014 r. 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</si>
  <si>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</si>
  <si>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</si>
  <si>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</si>
  <si>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</si>
  <si>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</si>
  <si>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</si>
  <si>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</si>
  <si>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</si>
  <si>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</si>
  <si>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</si>
  <si>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</si>
  <si>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</si>
  <si>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</si>
  <si>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</si>
  <si>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</si>
  <si>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</si>
  <si>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</si>
  <si>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</si>
  <si>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</si>
  <si>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</si>
  <si>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</si>
  <si>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</si>
  <si>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</si>
  <si>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</si>
  <si>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</si>
  <si>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</si>
  <si>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</si>
  <si>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</si>
  <si>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 xml:space="preserve">  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</si>
  <si>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</si>
  <si>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</si>
  <si>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</si>
  <si>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</si>
  <si>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</si>
  <si>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</si>
  <si>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</si>
  <si>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</si>
  <si>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</si>
  <si>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</si>
  <si>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</si>
  <si>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</si>
  <si>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</si>
  <si>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</si>
  <si>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</si>
  <si>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Zestawienie planowanych kwot dotacji udzielanych z budżetu jst, realizowanych przez podmioty należące i nienależące do sektora finansów publicznych w 2014 r.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</si>
  <si>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</si>
  <si>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</si>
  <si>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</si>
  <si>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</si>
  <si>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</si>
  <si>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</si>
  <si>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</si>
  <si>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Dotacja na działalność domu kultury</t>
  </si>
  <si>
    <t xml:space="preserve"> Utrzymanie świetlic wiejskich oraz zajęcia świetlic.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</si>
  <si>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</si>
  <si>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</si>
  <si>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</si>
  <si>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</si>
  <si>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Dotacja dla ZGKim Sp. z o.o w Pieckach na modernizację węzłów cieplnych</t>
  </si>
  <si>
    <t>Dotacja dla ZGKiM Sp. z o.o w Pieckach na zakup kotła grzewczego do kotłowni osiedlowej w Pieckach</t>
  </si>
  <si>
    <r>
      <t>Z</t>
    </r>
    <r>
      <rPr>
        <sz val="10"/>
        <rFont val="Arial CE"/>
        <family val="2"/>
      </rPr>
      <t>adania w zakresie kultury fizycznej</t>
    </r>
  </si>
  <si>
    <t>Pozostałe zdania w zakresie kultury i sztuki</t>
  </si>
  <si>
    <t xml:space="preserve">Plan dochodów w łącznej kwocie rachunku dochodów samorządowych jednostek budżetowych prowadzących działalność na podstawie ustawy o systemie oświaty  i wydatków nimi finansowanych na  2014 r. </t>
  </si>
  <si>
    <t>Wyszczególnienie</t>
  </si>
  <si>
    <t>Plan dochodów</t>
  </si>
  <si>
    <t>Plan wydatków</t>
  </si>
  <si>
    <t>Dział  801, z tego:</t>
  </si>
  <si>
    <t>-rozdział 80101 - szkoły podstawowe</t>
  </si>
  <si>
    <t>-rozdział 80104  - przedszkola</t>
  </si>
  <si>
    <t>-rozdział 80110 - gimnazja</t>
  </si>
  <si>
    <t>II.</t>
  </si>
  <si>
    <t>Dział, z tego:</t>
  </si>
  <si>
    <t>-rozdział</t>
  </si>
  <si>
    <t xml:space="preserve">Wydatki jednostek pomocniczych w 2014 r. </t>
  </si>
  <si>
    <t>Paragraf</t>
  </si>
  <si>
    <t>Kwota w planie budżetu</t>
  </si>
  <si>
    <t>R a z e m</t>
  </si>
  <si>
    <t>FUNDUSZ SOŁECKI</t>
  </si>
  <si>
    <t>Nazwa jednostki pomocniczej</t>
  </si>
  <si>
    <t>Kwota plan budżetu</t>
  </si>
  <si>
    <t>Sołectwo Babięta</t>
  </si>
  <si>
    <t>Sołectwo Brejdyny</t>
  </si>
  <si>
    <t>Sołectwo Jakubowo</t>
  </si>
  <si>
    <t>Sołectwo Dobry Lasek</t>
  </si>
  <si>
    <t>Sołectwo Gant</t>
  </si>
  <si>
    <t>Sołectwo Machary</t>
  </si>
  <si>
    <t>Sołectwo Mojtyny</t>
  </si>
  <si>
    <t>Sołectwo Cierzpięty</t>
  </si>
  <si>
    <t>Sołectwo Dłużec</t>
  </si>
  <si>
    <t>Sołectwo Goleń</t>
  </si>
  <si>
    <t>Sołectwo Krutyński Piecek</t>
  </si>
  <si>
    <t>Sołectwo Nawiady</t>
  </si>
  <si>
    <t>Sołectwo Piecki</t>
  </si>
  <si>
    <t>Sołectwo Stare Kiełbonki</t>
  </si>
  <si>
    <t>Sołectwo Szklarnia</t>
  </si>
  <si>
    <t>Sołectwo Zgon</t>
  </si>
  <si>
    <t>RAZEM</t>
  </si>
  <si>
    <t>Piecki, dnia: 05.11.2013 r.</t>
  </si>
  <si>
    <t>sporządził: Beata Deptuła</t>
  </si>
  <si>
    <t>B.D.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</si>
</sst>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@"/>
    <numFmt numFmtId="167" formatCode="#,##0.00"/>
    <numFmt numFmtId="168" formatCode="0.00"/>
    <numFmt numFmtId="169" formatCode="0"/>
    <numFmt numFmtId="170" formatCode="# ?/?"/>
    <numFmt numFmtId="171" formatCode="_-* #,##0\ _z_ł_-;\-* #,##0\ _z_ł_-;_-* &quot;- &quot;_z_ł_-;_-@_-"/>
    <numFmt numFmtId="172" formatCode="#,##0\ _z_ł"/>
  </numFmts>
  <fonts count="5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b/>
      <i/>
      <sz val="9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10"/>
      <color indexed="17"/>
      <name val="Arial CE"/>
      <family val="2"/>
    </font>
    <font>
      <sz val="10"/>
      <color indexed="2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i/>
      <sz val="9"/>
      <color indexed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0"/>
      <color indexed="56"/>
      <name val="Arial CE"/>
      <family val="2"/>
    </font>
    <font>
      <u val="single"/>
      <sz val="10"/>
      <name val="Arial CE"/>
      <family val="2"/>
    </font>
    <font>
      <sz val="10"/>
      <color indexed="56"/>
      <name val="Arial CE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60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97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6" fillId="2" borderId="4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6" xfId="0" applyNumberFormat="1" applyBorder="1" applyAlignment="1">
      <alignment horizontal="center"/>
    </xf>
    <xf numFmtId="166" fontId="6" fillId="3" borderId="6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/>
    </xf>
    <xf numFmtId="164" fontId="0" fillId="0" borderId="1" xfId="0" applyBorder="1" applyAlignment="1">
      <alignment horizontal="center"/>
    </xf>
    <xf numFmtId="164" fontId="6" fillId="0" borderId="1" xfId="0" applyFont="1" applyBorder="1" applyAlignment="1">
      <alignment vertical="center"/>
    </xf>
    <xf numFmtId="165" fontId="6" fillId="4" borderId="1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6" fillId="3" borderId="1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6" fillId="0" borderId="0" xfId="0" applyFont="1" applyAlignment="1">
      <alignment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vertical="center"/>
    </xf>
    <xf numFmtId="165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4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6" fillId="5" borderId="7" xfId="0" applyFont="1" applyFill="1" applyBorder="1" applyAlignment="1">
      <alignment horizontal="center"/>
    </xf>
    <xf numFmtId="164" fontId="0" fillId="5" borderId="1" xfId="0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4" fontId="6" fillId="5" borderId="8" xfId="0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center" vertical="center"/>
    </xf>
    <xf numFmtId="164" fontId="6" fillId="6" borderId="8" xfId="0" applyFont="1" applyFill="1" applyBorder="1" applyAlignment="1">
      <alignment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center"/>
    </xf>
    <xf numFmtId="164" fontId="0" fillId="0" borderId="0" xfId="0" applyAlignment="1">
      <alignment vertical="center"/>
    </xf>
    <xf numFmtId="164" fontId="16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64" fontId="17" fillId="0" borderId="0" xfId="0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0" xfId="0" applyAlignment="1" applyProtection="1">
      <alignment horizontal="left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4" fontId="0" fillId="5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20" fillId="0" borderId="0" xfId="0" applyFont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center" vertical="center"/>
      <protection locked="0"/>
    </xf>
    <xf numFmtId="164" fontId="20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5" fontId="20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6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4" xfId="0" applyFont="1" applyFill="1" applyBorder="1" applyAlignment="1" applyProtection="1">
      <alignment horizontal="center" vertical="center" wrapText="1"/>
      <protection locked="0"/>
    </xf>
    <xf numFmtId="164" fontId="21" fillId="4" borderId="1" xfId="0" applyFont="1" applyFill="1" applyBorder="1" applyAlignment="1" applyProtection="1">
      <alignment horizontal="center" vertical="center" wrapText="1"/>
      <protection locked="0"/>
    </xf>
    <xf numFmtId="164" fontId="1" fillId="5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21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7" xfId="0" applyNumberFormat="1" applyFont="1" applyFill="1" applyBorder="1" applyAlignment="1" applyProtection="1">
      <alignment horizontal="center" wrapText="1"/>
      <protection locked="0"/>
    </xf>
    <xf numFmtId="168" fontId="21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4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10" xfId="0" applyFont="1" applyFill="1" applyBorder="1" applyAlignment="1" applyProtection="1">
      <alignment horizontal="center" vertical="center" wrapText="1"/>
      <protection locked="0"/>
    </xf>
    <xf numFmtId="166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22" fillId="5" borderId="10" xfId="0" applyFont="1" applyFill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Border="1" applyAlignment="1" applyProtection="1">
      <alignment horizontal="center" vertical="center" wrapText="1"/>
      <protection locked="0"/>
    </xf>
    <xf numFmtId="167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7" borderId="4" xfId="0" applyNumberFormat="1" applyFont="1" applyFill="1" applyBorder="1" applyAlignment="1" applyProtection="1">
      <alignment horizontal="left" vertical="center" wrapText="1"/>
      <protection locked="0"/>
    </xf>
    <xf numFmtId="165" fontId="21" fillId="7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7" borderId="1" xfId="0" applyFont="1" applyFill="1" applyBorder="1" applyAlignment="1" applyProtection="1">
      <alignment horizontal="right" vertical="center" wrapText="1"/>
      <protection locked="0"/>
    </xf>
    <xf numFmtId="164" fontId="1" fillId="7" borderId="0" xfId="0" applyFont="1" applyFill="1" applyAlignment="1" applyProtection="1">
      <alignment/>
      <protection locked="0"/>
    </xf>
    <xf numFmtId="167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21" fillId="4" borderId="1" xfId="0" applyFont="1" applyFill="1" applyBorder="1" applyAlignment="1" applyProtection="1">
      <alignment horizontal="right" vertical="center" wrapText="1"/>
      <protection locked="0"/>
    </xf>
    <xf numFmtId="164" fontId="21" fillId="5" borderId="0" xfId="0" applyFont="1" applyFill="1" applyAlignment="1" applyProtection="1">
      <alignment/>
      <protection locked="0"/>
    </xf>
    <xf numFmtId="164" fontId="21" fillId="4" borderId="0" xfId="0" applyFont="1" applyFill="1" applyAlignment="1" applyProtection="1">
      <alignment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4" xfId="0" applyNumberFormat="1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Font="1" applyBorder="1" applyAlignment="1" applyProtection="1">
      <alignment horizontal="right" vertical="center" wrapText="1"/>
      <protection locked="0"/>
    </xf>
    <xf numFmtId="165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7" borderId="4" xfId="0" applyNumberFormat="1" applyFont="1" applyFill="1" applyBorder="1" applyAlignment="1" applyProtection="1">
      <alignment horizontal="left" vertical="center" wrapText="1"/>
      <protection locked="0"/>
    </xf>
    <xf numFmtId="169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applyBorder="1" applyAlignment="1" applyProtection="1">
      <alignment horizontal="right" vertical="center"/>
      <protection locked="0"/>
    </xf>
    <xf numFmtId="167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1" xfId="0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164" fontId="6" fillId="4" borderId="1" xfId="0" applyFont="1" applyFill="1" applyBorder="1" applyAlignment="1" applyProtection="1">
      <alignment horizontal="right" vertical="center"/>
      <protection locked="0"/>
    </xf>
    <xf numFmtId="165" fontId="6" fillId="7" borderId="1" xfId="0" applyNumberFormat="1" applyFont="1" applyFill="1" applyBorder="1" applyAlignment="1" applyProtection="1">
      <alignment horizontal="right" vertical="center"/>
      <protection locked="0"/>
    </xf>
    <xf numFmtId="165" fontId="0" fillId="7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right" vertical="center"/>
      <protection locked="0"/>
    </xf>
    <xf numFmtId="164" fontId="0" fillId="4" borderId="1" xfId="0" applyFill="1" applyBorder="1" applyAlignment="1" applyProtection="1">
      <alignment horizontal="right" vertical="center"/>
      <protection locked="0"/>
    </xf>
    <xf numFmtId="164" fontId="1" fillId="4" borderId="0" xfId="0" applyFont="1" applyFill="1" applyAlignment="1" applyProtection="1">
      <alignment/>
      <protection locked="0"/>
    </xf>
    <xf numFmtId="167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4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Font="1" applyFill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7" borderId="1" xfId="0" applyFont="1" applyFill="1" applyBorder="1" applyAlignment="1" applyProtection="1">
      <alignment horizontal="right" vertical="center"/>
      <protection locked="0"/>
    </xf>
    <xf numFmtId="164" fontId="21" fillId="7" borderId="0" xfId="0" applyFont="1" applyFill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167" fontId="2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right" vertical="center"/>
      <protection locked="0"/>
    </xf>
    <xf numFmtId="170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  <xf numFmtId="167" fontId="1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7" fontId="21" fillId="0" borderId="4" xfId="0" applyNumberFormat="1" applyFont="1" applyBorder="1" applyAlignment="1" applyProtection="1">
      <alignment horizontal="left" vertical="center" wrapText="1"/>
      <protection locked="0"/>
    </xf>
    <xf numFmtId="165" fontId="21" fillId="0" borderId="1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Font="1" applyBorder="1" applyAlignment="1" applyProtection="1">
      <alignment horizontal="right" vertical="center"/>
      <protection locked="0"/>
    </xf>
    <xf numFmtId="169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Fill="1" applyBorder="1" applyAlignment="1" applyProtection="1">
      <alignment horizontal="right" vertical="center"/>
      <protection locked="0"/>
    </xf>
    <xf numFmtId="167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0" xfId="0" applyFont="1" applyFill="1" applyAlignment="1" applyProtection="1">
      <alignment horizontal="center" vertical="center"/>
      <protection locked="0"/>
    </xf>
    <xf numFmtId="164" fontId="1" fillId="8" borderId="0" xfId="0" applyFont="1" applyFill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166" fontId="13" fillId="0" borderId="0" xfId="0" applyNumberFormat="1" applyFont="1" applyAlignment="1" applyProtection="1">
      <alignment vertical="center"/>
      <protection locked="0"/>
    </xf>
    <xf numFmtId="166" fontId="11" fillId="0" borderId="0" xfId="0" applyNumberFormat="1" applyFont="1" applyAlignment="1" applyProtection="1">
      <alignment horizontal="left" vertical="center"/>
      <protection locked="0"/>
    </xf>
    <xf numFmtId="166" fontId="24" fillId="0" borderId="0" xfId="0" applyNumberFormat="1" applyFont="1" applyAlignment="1" applyProtection="1">
      <alignment horizontal="left" vertical="center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66" fontId="16" fillId="0" borderId="0" xfId="0" applyNumberFormat="1" applyFont="1" applyAlignment="1" applyProtection="1">
      <alignment horizontal="left" vertical="center"/>
      <protection locked="0"/>
    </xf>
    <xf numFmtId="164" fontId="25" fillId="0" borderId="2" xfId="0" applyNumberFormat="1" applyFont="1" applyBorder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horizontal="left" vertical="center"/>
      <protection locked="0"/>
    </xf>
    <xf numFmtId="164" fontId="25" fillId="0" borderId="0" xfId="0" applyFont="1" applyAlignment="1" applyProtection="1">
      <alignment horizontal="center" vertical="center"/>
      <protection locked="0"/>
    </xf>
    <xf numFmtId="165" fontId="25" fillId="0" borderId="0" xfId="0" applyNumberFormat="1" applyFont="1" applyAlignment="1" applyProtection="1">
      <alignment horizontal="center" vertical="center"/>
      <protection locked="0"/>
    </xf>
    <xf numFmtId="166" fontId="25" fillId="0" borderId="0" xfId="0" applyNumberFormat="1" applyFont="1" applyAlignment="1" applyProtection="1">
      <alignment horizontal="left" vertical="center"/>
      <protection locked="0"/>
    </xf>
    <xf numFmtId="166" fontId="17" fillId="0" borderId="0" xfId="0" applyNumberFormat="1" applyFont="1" applyAlignment="1" applyProtection="1">
      <alignment horizontal="left" vertic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5" fontId="15" fillId="0" borderId="0" xfId="0" applyNumberFormat="1" applyFont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center" vertical="center"/>
      <protection locked="0"/>
    </xf>
    <xf numFmtId="166" fontId="15" fillId="0" borderId="0" xfId="0" applyNumberFormat="1" applyFont="1" applyAlignment="1" applyProtection="1">
      <alignment horizontal="left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6" fillId="0" borderId="0" xfId="0" applyFont="1" applyAlignment="1">
      <alignment horizontal="right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6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21" fillId="4" borderId="10" xfId="0" applyFont="1" applyFill="1" applyBorder="1" applyAlignment="1">
      <alignment horizontal="center" vertical="center" wrapText="1"/>
    </xf>
    <xf numFmtId="164" fontId="27" fillId="0" borderId="1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4" fontId="1" fillId="0" borderId="13" xfId="0" applyFont="1" applyBorder="1" applyAlignment="1">
      <alignment vertical="center" wrapText="1"/>
    </xf>
    <xf numFmtId="171" fontId="1" fillId="0" borderId="13" xfId="0" applyNumberFormat="1" applyFont="1" applyBorder="1" applyAlignment="1">
      <alignment vertical="center" wrapText="1"/>
    </xf>
    <xf numFmtId="171" fontId="1" fillId="0" borderId="13" xfId="0" applyNumberFormat="1" applyFont="1" applyBorder="1" applyAlignment="1">
      <alignment vertical="center"/>
    </xf>
    <xf numFmtId="171" fontId="1" fillId="0" borderId="14" xfId="0" applyNumberFormat="1" applyFont="1" applyBorder="1" applyAlignment="1">
      <alignment vertical="center" wrapText="1"/>
    </xf>
    <xf numFmtId="171" fontId="1" fillId="0" borderId="13" xfId="0" applyNumberFormat="1" applyFont="1" applyBorder="1" applyAlignment="1">
      <alignment horizontal="center" vertical="center"/>
    </xf>
    <xf numFmtId="171" fontId="28" fillId="0" borderId="13" xfId="0" applyNumberFormat="1" applyFont="1" applyBorder="1" applyAlignment="1">
      <alignment vertical="center"/>
    </xf>
    <xf numFmtId="171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0" fillId="0" borderId="0" xfId="0" applyAlignment="1">
      <alignment vertical="center" wrapText="1"/>
    </xf>
    <xf numFmtId="171" fontId="28" fillId="0" borderId="13" xfId="0" applyNumberFormat="1" applyFont="1" applyBorder="1" applyAlignment="1">
      <alignment vertical="center" wrapText="1"/>
    </xf>
    <xf numFmtId="171" fontId="21" fillId="9" borderId="1" xfId="0" applyNumberFormat="1" applyFont="1" applyFill="1" applyBorder="1" applyAlignment="1">
      <alignment horizontal="left" vertical="center"/>
    </xf>
    <xf numFmtId="171" fontId="21" fillId="9" borderId="1" xfId="0" applyNumberFormat="1" applyFont="1" applyFill="1" applyBorder="1" applyAlignment="1">
      <alignment vertical="center"/>
    </xf>
    <xf numFmtId="164" fontId="29" fillId="9" borderId="1" xfId="0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>
      <alignment vertical="center"/>
    </xf>
    <xf numFmtId="164" fontId="21" fillId="9" borderId="1" xfId="0" applyFont="1" applyFill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30" fillId="0" borderId="0" xfId="0" applyFont="1" applyBorder="1" applyAlignment="1">
      <alignment horizontal="center" vertical="center"/>
    </xf>
    <xf numFmtId="171" fontId="26" fillId="0" borderId="0" xfId="0" applyNumberFormat="1" applyFont="1" applyAlignment="1">
      <alignment vertical="center"/>
    </xf>
    <xf numFmtId="164" fontId="24" fillId="0" borderId="0" xfId="0" applyFont="1" applyAlignment="1">
      <alignment vertical="center"/>
    </xf>
    <xf numFmtId="164" fontId="32" fillId="0" borderId="0" xfId="20" applyFont="1">
      <alignment/>
      <protection/>
    </xf>
    <xf numFmtId="164" fontId="21" fillId="0" borderId="0" xfId="20" applyFont="1" applyBorder="1" applyAlignment="1">
      <alignment horizontal="center" wrapText="1"/>
      <protection/>
    </xf>
    <xf numFmtId="164" fontId="33" fillId="4" borderId="1" xfId="20" applyFont="1" applyFill="1" applyBorder="1" applyAlignment="1">
      <alignment horizontal="center" vertical="center"/>
      <protection/>
    </xf>
    <xf numFmtId="164" fontId="33" fillId="4" borderId="1" xfId="20" applyFont="1" applyFill="1" applyBorder="1" applyAlignment="1">
      <alignment horizontal="center" vertical="center" wrapText="1"/>
      <protection/>
    </xf>
    <xf numFmtId="164" fontId="27" fillId="0" borderId="1" xfId="20" applyFont="1" applyBorder="1" applyAlignment="1">
      <alignment horizontal="center" vertical="center"/>
      <protection/>
    </xf>
    <xf numFmtId="164" fontId="33" fillId="8" borderId="5" xfId="20" applyFont="1" applyFill="1" applyBorder="1" applyAlignment="1">
      <alignment horizontal="center"/>
      <protection/>
    </xf>
    <xf numFmtId="164" fontId="33" fillId="8" borderId="5" xfId="20" applyFont="1" applyFill="1" applyBorder="1">
      <alignment/>
      <protection/>
    </xf>
    <xf numFmtId="165" fontId="29" fillId="8" borderId="5" xfId="20" applyNumberFormat="1" applyFont="1" applyFill="1" applyBorder="1">
      <alignment/>
      <protection/>
    </xf>
    <xf numFmtId="165" fontId="33" fillId="8" borderId="5" xfId="20" applyNumberFormat="1" applyFont="1" applyFill="1" applyBorder="1">
      <alignment/>
      <protection/>
    </xf>
    <xf numFmtId="169" fontId="29" fillId="8" borderId="5" xfId="20" applyNumberFormat="1" applyFont="1" applyFill="1" applyBorder="1">
      <alignment/>
      <protection/>
    </xf>
    <xf numFmtId="164" fontId="29" fillId="8" borderId="5" xfId="20" applyFont="1" applyFill="1" applyBorder="1">
      <alignment/>
      <protection/>
    </xf>
    <xf numFmtId="164" fontId="29" fillId="8" borderId="5" xfId="20" applyFont="1" applyFill="1" applyBorder="1" applyAlignment="1">
      <alignment/>
      <protection/>
    </xf>
    <xf numFmtId="164" fontId="33" fillId="0" borderId="0" xfId="20" applyFont="1">
      <alignment/>
      <protection/>
    </xf>
    <xf numFmtId="164" fontId="32" fillId="0" borderId="13" xfId="20" applyFont="1" applyBorder="1" applyAlignment="1">
      <alignment horizontal="center" vertical="center"/>
      <protection/>
    </xf>
    <xf numFmtId="164" fontId="32" fillId="0" borderId="13" xfId="20" applyFont="1" applyBorder="1">
      <alignment/>
      <protection/>
    </xf>
    <xf numFmtId="164" fontId="34" fillId="0" borderId="13" xfId="20" applyFont="1" applyFill="1" applyBorder="1" applyAlignment="1">
      <alignment horizontal="center"/>
      <protection/>
    </xf>
    <xf numFmtId="164" fontId="35" fillId="0" borderId="13" xfId="20" applyFont="1" applyFill="1" applyBorder="1" applyAlignment="1">
      <alignment horizontal="center"/>
      <protection/>
    </xf>
    <xf numFmtId="164" fontId="32" fillId="4" borderId="13" xfId="20" applyFont="1" applyFill="1" applyBorder="1">
      <alignment/>
      <protection/>
    </xf>
    <xf numFmtId="164" fontId="33" fillId="4" borderId="13" xfId="20" applyFont="1" applyFill="1" applyBorder="1">
      <alignment/>
      <protection/>
    </xf>
    <xf numFmtId="165" fontId="33" fillId="4" borderId="13" xfId="20" applyNumberFormat="1" applyFont="1" applyFill="1" applyBorder="1">
      <alignment/>
      <protection/>
    </xf>
    <xf numFmtId="169" fontId="33" fillId="4" borderId="13" xfId="20" applyNumberFormat="1" applyFont="1" applyFill="1" applyBorder="1">
      <alignment/>
      <protection/>
    </xf>
    <xf numFmtId="165" fontId="33" fillId="4" borderId="13" xfId="20" applyNumberFormat="1" applyFont="1" applyFill="1" applyBorder="1" applyAlignment="1">
      <alignment/>
      <protection/>
    </xf>
    <xf numFmtId="164" fontId="32" fillId="0" borderId="13" xfId="20" applyFont="1" applyBorder="1" applyAlignment="1">
      <alignment horizontal="center"/>
      <protection/>
    </xf>
    <xf numFmtId="165" fontId="32" fillId="0" borderId="13" xfId="20" applyNumberFormat="1" applyFont="1" applyBorder="1">
      <alignment/>
      <protection/>
    </xf>
    <xf numFmtId="169" fontId="32" fillId="0" borderId="13" xfId="20" applyNumberFormat="1" applyFont="1" applyBorder="1">
      <alignment/>
      <protection/>
    </xf>
    <xf numFmtId="165" fontId="32" fillId="0" borderId="13" xfId="20" applyNumberFormat="1" applyFont="1" applyBorder="1" applyAlignment="1">
      <alignment horizontal="center"/>
      <protection/>
    </xf>
    <xf numFmtId="165" fontId="32" fillId="0" borderId="14" xfId="20" applyNumberFormat="1" applyFont="1" applyBorder="1" applyAlignment="1">
      <alignment horizontal="center"/>
      <protection/>
    </xf>
    <xf numFmtId="164" fontId="33" fillId="0" borderId="13" xfId="20" applyFont="1" applyBorder="1" applyAlignment="1">
      <alignment horizontal="left"/>
      <protection/>
    </xf>
    <xf numFmtId="165" fontId="32" fillId="7" borderId="13" xfId="20" applyNumberFormat="1" applyFont="1" applyFill="1" applyBorder="1">
      <alignment/>
      <protection/>
    </xf>
    <xf numFmtId="169" fontId="32" fillId="7" borderId="13" xfId="20" applyNumberFormat="1" applyFont="1" applyFill="1" applyBorder="1">
      <alignment/>
      <protection/>
    </xf>
    <xf numFmtId="164" fontId="36" fillId="0" borderId="13" xfId="20" applyFont="1" applyFill="1" applyBorder="1" applyAlignment="1">
      <alignment horizontal="center"/>
      <protection/>
    </xf>
    <xf numFmtId="164" fontId="33" fillId="0" borderId="13" xfId="20" applyFont="1" applyBorder="1">
      <alignment/>
      <protection/>
    </xf>
    <xf numFmtId="164" fontId="35" fillId="0" borderId="13" xfId="20" applyFont="1" applyFill="1" applyBorder="1" applyAlignment="1">
      <alignment horizontal="center" wrapText="1"/>
      <protection/>
    </xf>
    <xf numFmtId="164" fontId="36" fillId="0" borderId="13" xfId="20" applyFont="1" applyFill="1" applyBorder="1" applyAlignment="1">
      <alignment horizontal="center" wrapText="1"/>
      <protection/>
    </xf>
    <xf numFmtId="164" fontId="33" fillId="5" borderId="13" xfId="20" applyFont="1" applyFill="1" applyBorder="1" applyAlignment="1">
      <alignment horizontal="center"/>
      <protection/>
    </xf>
    <xf numFmtId="164" fontId="33" fillId="8" borderId="13" xfId="20" applyFont="1" applyFill="1" applyBorder="1">
      <alignment/>
      <protection/>
    </xf>
    <xf numFmtId="164" fontId="32" fillId="8" borderId="13" xfId="20" applyFont="1" applyFill="1" applyBorder="1">
      <alignment/>
      <protection/>
    </xf>
    <xf numFmtId="165" fontId="33" fillId="8" borderId="13" xfId="20" applyNumberFormat="1" applyFont="1" applyFill="1" applyBorder="1">
      <alignment/>
      <protection/>
    </xf>
    <xf numFmtId="165" fontId="33" fillId="8" borderId="13" xfId="20" applyNumberFormat="1" applyFont="1" applyFill="1" applyBorder="1" applyAlignment="1">
      <alignment/>
      <protection/>
    </xf>
    <xf numFmtId="164" fontId="32" fillId="5" borderId="0" xfId="20" applyFont="1" applyFill="1">
      <alignment/>
      <protection/>
    </xf>
    <xf numFmtId="164" fontId="32" fillId="4" borderId="0" xfId="20" applyFont="1" applyFill="1">
      <alignment/>
      <protection/>
    </xf>
    <xf numFmtId="164" fontId="32" fillId="0" borderId="15" xfId="20" applyFont="1" applyBorder="1" applyAlignment="1">
      <alignment horizontal="center"/>
      <protection/>
    </xf>
    <xf numFmtId="164" fontId="32" fillId="0" borderId="15" xfId="20" applyFont="1" applyBorder="1">
      <alignment/>
      <protection/>
    </xf>
    <xf numFmtId="164" fontId="33" fillId="10" borderId="1" xfId="20" applyFont="1" applyFill="1" applyBorder="1" applyAlignment="1">
      <alignment horizontal="center"/>
      <protection/>
    </xf>
    <xf numFmtId="165" fontId="29" fillId="10" borderId="1" xfId="20" applyNumberFormat="1" applyFont="1" applyFill="1" applyBorder="1">
      <alignment/>
      <protection/>
    </xf>
    <xf numFmtId="165" fontId="33" fillId="10" borderId="1" xfId="20" applyNumberFormat="1" applyFont="1" applyFill="1" applyBorder="1">
      <alignment/>
      <protection/>
    </xf>
    <xf numFmtId="169" fontId="33" fillId="10" borderId="1" xfId="20" applyNumberFormat="1" applyFont="1" applyFill="1" applyBorder="1">
      <alignment/>
      <protection/>
    </xf>
    <xf numFmtId="164" fontId="33" fillId="10" borderId="1" xfId="20" applyFont="1" applyFill="1" applyBorder="1">
      <alignment/>
      <protection/>
    </xf>
    <xf numFmtId="164" fontId="33" fillId="10" borderId="1" xfId="20" applyFont="1" applyFill="1" applyBorder="1" applyAlignment="1">
      <alignment/>
      <protection/>
    </xf>
    <xf numFmtId="164" fontId="32" fillId="0" borderId="0" xfId="20" applyFont="1" applyBorder="1" applyAlignment="1">
      <alignment horizontal="left"/>
      <protection/>
    </xf>
    <xf numFmtId="164" fontId="37" fillId="0" borderId="0" xfId="20" applyFont="1">
      <alignment/>
      <protection/>
    </xf>
    <xf numFmtId="164" fontId="34" fillId="0" borderId="0" xfId="20" applyFont="1">
      <alignment/>
      <protection/>
    </xf>
    <xf numFmtId="164" fontId="38" fillId="0" borderId="0" xfId="20" applyFont="1">
      <alignment/>
      <protection/>
    </xf>
    <xf numFmtId="164" fontId="39" fillId="0" borderId="0" xfId="20" applyFont="1">
      <alignment/>
      <protection/>
    </xf>
    <xf numFmtId="164" fontId="0" fillId="0" borderId="0" xfId="0" applyFont="1" applyAlignment="1">
      <alignment horizontal="right" vertical="center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/>
    </xf>
    <xf numFmtId="165" fontId="21" fillId="3" borderId="5" xfId="0" applyNumberFormat="1" applyFont="1" applyFill="1" applyBorder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165" fontId="21" fillId="3" borderId="13" xfId="0" applyNumberFormat="1" applyFont="1" applyFill="1" applyBorder="1" applyAlignment="1">
      <alignment horizontal="center" vertical="center"/>
    </xf>
    <xf numFmtId="164" fontId="21" fillId="3" borderId="13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64" fontId="40" fillId="0" borderId="0" xfId="0" applyFont="1" applyAlignment="1">
      <alignment vertical="center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43" fillId="0" borderId="0" xfId="0" applyFont="1" applyAlignment="1">
      <alignment vertical="center"/>
    </xf>
    <xf numFmtId="164" fontId="44" fillId="0" borderId="0" xfId="0" applyFont="1" applyAlignment="1">
      <alignment vertical="center"/>
    </xf>
    <xf numFmtId="164" fontId="8" fillId="0" borderId="0" xfId="0" applyFont="1" applyAlignment="1">
      <alignment/>
    </xf>
    <xf numFmtId="164" fontId="45" fillId="0" borderId="0" xfId="0" applyFont="1" applyAlignment="1">
      <alignment vertical="center"/>
    </xf>
    <xf numFmtId="164" fontId="46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4" fontId="21" fillId="0" borderId="5" xfId="0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164" fontId="23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top"/>
    </xf>
    <xf numFmtId="164" fontId="21" fillId="4" borderId="16" xfId="0" applyFont="1" applyFill="1" applyBorder="1" applyAlignment="1">
      <alignment horizontal="center" vertical="center"/>
    </xf>
    <xf numFmtId="164" fontId="21" fillId="4" borderId="17" xfId="0" applyFont="1" applyFill="1" applyBorder="1" applyAlignment="1">
      <alignment horizontal="center" vertical="center"/>
    </xf>
    <xf numFmtId="164" fontId="21" fillId="4" borderId="18" xfId="0" applyFont="1" applyFill="1" applyBorder="1" applyAlignment="1">
      <alignment horizontal="center" vertical="center"/>
    </xf>
    <xf numFmtId="165" fontId="21" fillId="4" borderId="16" xfId="0" applyNumberFormat="1" applyFont="1" applyFill="1" applyBorder="1" applyAlignment="1">
      <alignment horizontal="center" vertical="center"/>
    </xf>
    <xf numFmtId="165" fontId="21" fillId="4" borderId="19" xfId="0" applyNumberFormat="1" applyFont="1" applyFill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/>
    </xf>
    <xf numFmtId="165" fontId="23" fillId="0" borderId="18" xfId="0" applyNumberFormat="1" applyFont="1" applyBorder="1" applyAlignment="1">
      <alignment horizontal="center" vertical="center"/>
    </xf>
    <xf numFmtId="164" fontId="1" fillId="0" borderId="21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/>
    </xf>
    <xf numFmtId="165" fontId="23" fillId="0" borderId="21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4" fontId="21" fillId="11" borderId="16" xfId="0" applyFont="1" applyFill="1" applyBorder="1" applyAlignment="1">
      <alignment horizontal="center" vertical="center"/>
    </xf>
    <xf numFmtId="164" fontId="21" fillId="11" borderId="16" xfId="0" applyFont="1" applyFill="1" applyBorder="1" applyAlignment="1">
      <alignment vertical="center"/>
    </xf>
    <xf numFmtId="164" fontId="1" fillId="11" borderId="16" xfId="0" applyFont="1" applyFill="1" applyBorder="1" applyAlignment="1">
      <alignment horizontal="center" vertical="center"/>
    </xf>
    <xf numFmtId="165" fontId="2" fillId="11" borderId="16" xfId="0" applyNumberFormat="1" applyFont="1" applyFill="1" applyBorder="1" applyAlignment="1">
      <alignment horizontal="center" vertical="center"/>
    </xf>
    <xf numFmtId="164" fontId="21" fillId="0" borderId="20" xfId="0" applyFont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" fillId="0" borderId="22" xfId="0" applyFont="1" applyBorder="1" applyAlignment="1">
      <alignment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1" fillId="0" borderId="21" xfId="0" applyFont="1" applyBorder="1" applyAlignment="1">
      <alignment vertical="center" wrapText="1"/>
    </xf>
    <xf numFmtId="164" fontId="47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48" fillId="0" borderId="20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/>
    </xf>
    <xf numFmtId="164" fontId="1" fillId="0" borderId="23" xfId="0" applyFont="1" applyBorder="1" applyAlignment="1">
      <alignment vertical="center"/>
    </xf>
    <xf numFmtId="165" fontId="2" fillId="0" borderId="23" xfId="0" applyNumberFormat="1" applyFont="1" applyBorder="1" applyAlignment="1">
      <alignment horizontal="center" vertical="center"/>
    </xf>
    <xf numFmtId="164" fontId="1" fillId="0" borderId="24" xfId="0" applyFont="1" applyBorder="1" applyAlignment="1">
      <alignment vertical="center"/>
    </xf>
    <xf numFmtId="164" fontId="1" fillId="0" borderId="2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4" fontId="1" fillId="0" borderId="25" xfId="0" applyFont="1" applyBorder="1" applyAlignment="1">
      <alignment horizontal="center" vertical="center"/>
    </xf>
    <xf numFmtId="164" fontId="1" fillId="0" borderId="25" xfId="0" applyFont="1" applyBorder="1" applyAlignment="1">
      <alignment vertical="center"/>
    </xf>
    <xf numFmtId="165" fontId="1" fillId="0" borderId="25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4" fontId="5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7" fillId="0" borderId="0" xfId="0" applyFont="1" applyAlignment="1">
      <alignment/>
    </xf>
    <xf numFmtId="165" fontId="49" fillId="6" borderId="5" xfId="0" applyNumberFormat="1" applyFont="1" applyFill="1" applyBorder="1" applyAlignment="1">
      <alignment horizontal="left"/>
    </xf>
    <xf numFmtId="164" fontId="6" fillId="0" borderId="13" xfId="0" applyFont="1" applyBorder="1" applyAlignment="1">
      <alignment horizontal="center"/>
    </xf>
    <xf numFmtId="164" fontId="6" fillId="0" borderId="13" xfId="0" applyFont="1" applyBorder="1" applyAlignment="1">
      <alignment wrapText="1"/>
    </xf>
    <xf numFmtId="165" fontId="0" fillId="0" borderId="13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64" fontId="16" fillId="0" borderId="13" xfId="0" applyFont="1" applyBorder="1" applyAlignment="1">
      <alignment horizontal="center"/>
    </xf>
    <xf numFmtId="164" fontId="8" fillId="0" borderId="13" xfId="0" applyFont="1" applyBorder="1" applyAlignment="1">
      <alignment/>
    </xf>
    <xf numFmtId="164" fontId="49" fillId="6" borderId="13" xfId="0" applyFont="1" applyFill="1" applyBorder="1" applyAlignment="1">
      <alignment horizontal="left"/>
    </xf>
    <xf numFmtId="164" fontId="6" fillId="0" borderId="26" xfId="0" applyFont="1" applyBorder="1" applyAlignment="1">
      <alignment horizontal="center"/>
    </xf>
    <xf numFmtId="164" fontId="0" fillId="0" borderId="27" xfId="0" applyFont="1" applyBorder="1" applyAlignment="1">
      <alignment/>
    </xf>
    <xf numFmtId="165" fontId="6" fillId="0" borderId="26" xfId="0" applyNumberFormat="1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4" fontId="0" fillId="0" borderId="27" xfId="0" applyFont="1" applyBorder="1" applyAlignment="1">
      <alignment wrapText="1"/>
    </xf>
    <xf numFmtId="165" fontId="6" fillId="0" borderId="27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 wrapText="1"/>
    </xf>
    <xf numFmtId="164" fontId="6" fillId="0" borderId="27" xfId="0" applyFont="1" applyBorder="1" applyAlignment="1">
      <alignment/>
    </xf>
    <xf numFmtId="164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13" fillId="0" borderId="0" xfId="0" applyFont="1" applyAlignment="1">
      <alignment/>
    </xf>
    <xf numFmtId="164" fontId="50" fillId="0" borderId="0" xfId="0" applyFont="1" applyBorder="1" applyAlignment="1">
      <alignment horizontal="center" wrapText="1"/>
    </xf>
    <xf numFmtId="164" fontId="6" fillId="4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5" xfId="0" applyFont="1" applyBorder="1" applyAlignment="1">
      <alignment horizontal="center" vertical="center"/>
    </xf>
    <xf numFmtId="166" fontId="10" fillId="7" borderId="5" xfId="0" applyNumberFormat="1" applyFont="1" applyFill="1" applyBorder="1" applyAlignment="1">
      <alignment vertical="center"/>
    </xf>
    <xf numFmtId="172" fontId="6" fillId="7" borderId="5" xfId="0" applyNumberFormat="1" applyFont="1" applyFill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6" fontId="42" fillId="0" borderId="13" xfId="0" applyNumberFormat="1" applyFont="1" applyBorder="1" applyAlignment="1">
      <alignment horizontal="left" vertical="center" indent="1"/>
    </xf>
    <xf numFmtId="172" fontId="0" fillId="0" borderId="13" xfId="0" applyNumberFormat="1" applyBorder="1" applyAlignment="1">
      <alignment horizontal="center" vertical="center"/>
    </xf>
    <xf numFmtId="166" fontId="42" fillId="0" borderId="14" xfId="0" applyNumberFormat="1" applyFont="1" applyBorder="1" applyAlignment="1">
      <alignment horizontal="left" vertical="center" indent="1"/>
    </xf>
    <xf numFmtId="166" fontId="0" fillId="0" borderId="14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horizontal="left" vertical="center" indent="1"/>
    </xf>
    <xf numFmtId="164" fontId="0" fillId="0" borderId="15" xfId="0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  <xf numFmtId="164" fontId="42" fillId="4" borderId="1" xfId="0" applyFont="1" applyFill="1" applyBorder="1" applyAlignment="1">
      <alignment horizontal="center" vertical="center"/>
    </xf>
    <xf numFmtId="164" fontId="42" fillId="4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51" fillId="5" borderId="28" xfId="0" applyFont="1" applyFill="1" applyBorder="1" applyAlignment="1">
      <alignment vertical="center" wrapText="1"/>
    </xf>
    <xf numFmtId="164" fontId="50" fillId="0" borderId="0" xfId="0" applyFont="1" applyAlignment="1">
      <alignment vertical="center"/>
    </xf>
    <xf numFmtId="164" fontId="50" fillId="0" borderId="0" xfId="0" applyFont="1" applyAlignment="1">
      <alignment/>
    </xf>
    <xf numFmtId="164" fontId="52" fillId="4" borderId="29" xfId="0" applyFont="1" applyFill="1" applyBorder="1" applyAlignment="1">
      <alignment horizontal="center" vertical="center"/>
    </xf>
    <xf numFmtId="164" fontId="52" fillId="4" borderId="29" xfId="0" applyFont="1" applyFill="1" applyBorder="1" applyAlignment="1">
      <alignment horizontal="center" vertical="center" wrapText="1"/>
    </xf>
    <xf numFmtId="164" fontId="52" fillId="4" borderId="29" xfId="0" applyFont="1" applyFill="1" applyBorder="1" applyAlignment="1">
      <alignment vertical="center" wrapText="1"/>
    </xf>
    <xf numFmtId="164" fontId="53" fillId="5" borderId="30" xfId="0" applyFont="1" applyFill="1" applyBorder="1" applyAlignment="1">
      <alignment horizontal="center" vertical="center"/>
    </xf>
    <xf numFmtId="164" fontId="54" fillId="5" borderId="30" xfId="0" applyFont="1" applyFill="1" applyBorder="1" applyAlignment="1">
      <alignment horizontal="left" vertical="center" wrapText="1"/>
    </xf>
    <xf numFmtId="165" fontId="50" fillId="5" borderId="30" xfId="0" applyNumberFormat="1" applyFont="1" applyFill="1" applyBorder="1" applyAlignment="1">
      <alignment horizontal="center" vertical="center"/>
    </xf>
    <xf numFmtId="164" fontId="53" fillId="5" borderId="29" xfId="0" applyFont="1" applyFill="1" applyBorder="1" applyAlignment="1">
      <alignment horizontal="center" vertical="center"/>
    </xf>
    <xf numFmtId="164" fontId="54" fillId="5" borderId="29" xfId="0" applyFont="1" applyFill="1" applyBorder="1" applyAlignment="1">
      <alignment horizontal="left" vertical="center" wrapText="1"/>
    </xf>
    <xf numFmtId="165" fontId="50" fillId="5" borderId="29" xfId="0" applyNumberFormat="1" applyFont="1" applyFill="1" applyBorder="1" applyAlignment="1">
      <alignment horizontal="center"/>
    </xf>
    <xf numFmtId="164" fontId="53" fillId="5" borderId="30" xfId="0" applyFont="1" applyFill="1" applyBorder="1" applyAlignment="1">
      <alignment horizontal="center" vertical="center" wrapText="1"/>
    </xf>
    <xf numFmtId="164" fontId="53" fillId="0" borderId="29" xfId="0" applyFont="1" applyFill="1" applyBorder="1" applyAlignment="1">
      <alignment horizontal="center" vertical="center"/>
    </xf>
    <xf numFmtId="164" fontId="54" fillId="0" borderId="29" xfId="0" applyFont="1" applyFill="1" applyBorder="1" applyAlignment="1">
      <alignment horizontal="left" vertical="center"/>
    </xf>
    <xf numFmtId="165" fontId="50" fillId="5" borderId="29" xfId="0" applyNumberFormat="1" applyFont="1" applyFill="1" applyBorder="1" applyAlignment="1">
      <alignment horizontal="center" vertical="center"/>
    </xf>
    <xf numFmtId="164" fontId="53" fillId="0" borderId="29" xfId="0" applyFont="1" applyBorder="1" applyAlignment="1">
      <alignment horizontal="center"/>
    </xf>
    <xf numFmtId="165" fontId="50" fillId="7" borderId="29" xfId="0" applyNumberFormat="1" applyFont="1" applyFill="1" applyBorder="1" applyAlignment="1">
      <alignment horizontal="center" vertical="center"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38" fillId="0" borderId="0" xfId="0" applyFont="1" applyAlignment="1">
      <alignment/>
    </xf>
    <xf numFmtId="164" fontId="5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workbookViewId="0" topLeftCell="A1">
      <pane ySplit="1" topLeftCell="A118" activePane="bottomLeft" state="frozen"/>
      <selection pane="topLeft" activeCell="A1" sqref="A1"/>
      <selection pane="bottomLeft" activeCell="F137" sqref="F137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1" customWidth="1"/>
    <col min="6" max="6" width="14.25390625" style="2" customWidth="1"/>
    <col min="7" max="7" width="13.125" style="2" customWidth="1"/>
  </cols>
  <sheetData>
    <row r="1" spans="1:7" ht="18" customHeight="1">
      <c r="A1" s="3"/>
      <c r="B1" s="3"/>
      <c r="C1" s="3"/>
      <c r="D1" s="3"/>
      <c r="E1" s="4"/>
      <c r="F1" s="5"/>
      <c r="G1" s="5"/>
    </row>
    <row r="2" spans="1:7" ht="17.25">
      <c r="A2" s="4" t="s">
        <v>0</v>
      </c>
      <c r="B2" s="6"/>
      <c r="C2" s="6"/>
      <c r="D2" s="6" t="s">
        <v>1</v>
      </c>
      <c r="E2" s="7" t="s">
        <v>2</v>
      </c>
      <c r="F2" s="8"/>
      <c r="G2" s="9"/>
    </row>
    <row r="3" spans="1:7" ht="12.75">
      <c r="A3" s="4"/>
      <c r="B3" s="4"/>
      <c r="C3" s="4"/>
      <c r="D3" s="4"/>
      <c r="E3" s="4"/>
      <c r="F3" s="9"/>
      <c r="G3" s="9"/>
    </row>
    <row r="4" spans="1:7" s="15" customFormat="1" ht="15" customHeight="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/>
    </row>
    <row r="5" spans="1:11" s="15" customFormat="1" ht="27.75" customHeight="1">
      <c r="A5" s="10"/>
      <c r="B5" s="10"/>
      <c r="C5" s="10"/>
      <c r="D5" s="11"/>
      <c r="E5" s="12"/>
      <c r="F5" s="13" t="s">
        <v>9</v>
      </c>
      <c r="G5" s="16" t="s">
        <v>10</v>
      </c>
      <c r="I5" s="17"/>
      <c r="J5" s="17"/>
      <c r="K5" s="17"/>
    </row>
    <row r="6" spans="1:7" s="22" customFormat="1" ht="7.5" customHeight="1">
      <c r="A6" s="18">
        <v>1</v>
      </c>
      <c r="B6" s="18">
        <v>2</v>
      </c>
      <c r="C6" s="18">
        <v>3</v>
      </c>
      <c r="D6" s="19">
        <v>4</v>
      </c>
      <c r="E6" s="20">
        <v>6</v>
      </c>
      <c r="F6" s="21">
        <v>7</v>
      </c>
      <c r="G6" s="21">
        <v>8</v>
      </c>
    </row>
    <row r="7" spans="1:8" ht="27.75" customHeight="1">
      <c r="A7" s="23" t="s">
        <v>11</v>
      </c>
      <c r="B7" s="24"/>
      <c r="C7" s="24"/>
      <c r="D7" s="25" t="s">
        <v>12</v>
      </c>
      <c r="E7" s="26">
        <v>1143870</v>
      </c>
      <c r="F7" s="27">
        <f>F8</f>
        <v>250000</v>
      </c>
      <c r="G7" s="27">
        <f>SUM(G8)</f>
        <v>893870</v>
      </c>
      <c r="H7" s="4"/>
    </row>
    <row r="8" spans="1:11" ht="19.5" customHeight="1">
      <c r="A8" s="28"/>
      <c r="B8" s="29" t="s">
        <v>13</v>
      </c>
      <c r="C8" s="30"/>
      <c r="D8" s="31" t="s">
        <v>14</v>
      </c>
      <c r="E8" s="32">
        <f>SUM(E9:E11)</f>
        <v>1143870</v>
      </c>
      <c r="F8" s="32">
        <f>SUM(F9:F11)</f>
        <v>250000</v>
      </c>
      <c r="G8" s="32">
        <f>SUM(G9:G11)</f>
        <v>893870</v>
      </c>
      <c r="K8" s="15"/>
    </row>
    <row r="9" spans="1:11" ht="19.5" customHeight="1">
      <c r="A9" s="28"/>
      <c r="B9" s="33"/>
      <c r="C9" s="33" t="s">
        <v>15</v>
      </c>
      <c r="D9" s="34" t="s">
        <v>16</v>
      </c>
      <c r="E9" s="35">
        <v>250000</v>
      </c>
      <c r="F9" s="35">
        <v>250000</v>
      </c>
      <c r="G9" s="36"/>
      <c r="K9" s="15"/>
    </row>
    <row r="10" spans="1:11" ht="12.75" customHeight="1" hidden="1">
      <c r="A10" s="28"/>
      <c r="B10" s="33"/>
      <c r="C10" s="33" t="s">
        <v>17</v>
      </c>
      <c r="D10" s="34" t="s">
        <v>18</v>
      </c>
      <c r="E10" s="36"/>
      <c r="F10" s="36"/>
      <c r="G10" s="36"/>
      <c r="J10" s="37"/>
      <c r="K10" s="15"/>
    </row>
    <row r="11" spans="1:11" ht="19.5" customHeight="1">
      <c r="A11" s="38"/>
      <c r="B11" s="33"/>
      <c r="C11" s="33" t="s">
        <v>17</v>
      </c>
      <c r="D11" s="34" t="s">
        <v>19</v>
      </c>
      <c r="E11" s="36">
        <v>893870</v>
      </c>
      <c r="F11" s="36"/>
      <c r="G11" s="36">
        <v>893870</v>
      </c>
      <c r="J11" s="37"/>
      <c r="K11" s="15"/>
    </row>
    <row r="12" spans="1:10" ht="24" customHeight="1">
      <c r="A12" s="39" t="s">
        <v>20</v>
      </c>
      <c r="B12" s="40"/>
      <c r="C12" s="24"/>
      <c r="D12" s="41" t="s">
        <v>21</v>
      </c>
      <c r="E12" s="26">
        <f>E13</f>
        <v>5000</v>
      </c>
      <c r="F12" s="26">
        <f>F13</f>
        <v>5000</v>
      </c>
      <c r="G12" s="26">
        <f>G13</f>
        <v>0</v>
      </c>
      <c r="J12" s="4"/>
    </row>
    <row r="13" spans="1:7" ht="19.5" customHeight="1">
      <c r="A13" s="42"/>
      <c r="B13" s="29" t="s">
        <v>22</v>
      </c>
      <c r="C13" s="30"/>
      <c r="D13" s="43" t="s">
        <v>23</v>
      </c>
      <c r="E13" s="32">
        <f>SUM(E14)</f>
        <v>5000</v>
      </c>
      <c r="F13" s="32">
        <f>SUM(F14)</f>
        <v>5000</v>
      </c>
      <c r="G13" s="44"/>
    </row>
    <row r="14" spans="1:7" ht="19.5" customHeight="1">
      <c r="A14" s="42"/>
      <c r="B14" s="45"/>
      <c r="C14" s="33" t="s">
        <v>24</v>
      </c>
      <c r="D14" s="34" t="s">
        <v>25</v>
      </c>
      <c r="E14" s="46">
        <v>5000</v>
      </c>
      <c r="F14" s="36">
        <v>5000</v>
      </c>
      <c r="G14" s="36"/>
    </row>
    <row r="15" spans="1:10" ht="12.75" customHeight="1" hidden="1">
      <c r="A15" s="47">
        <v>600</v>
      </c>
      <c r="B15" s="24"/>
      <c r="C15" s="40"/>
      <c r="D15" s="41" t="s">
        <v>26</v>
      </c>
      <c r="E15" s="26">
        <f>SUM(E16)</f>
        <v>0</v>
      </c>
      <c r="F15" s="26">
        <f>SUM(F16)</f>
        <v>0</v>
      </c>
      <c r="G15" s="27"/>
      <c r="J15" s="48"/>
    </row>
    <row r="16" spans="1:7" ht="12.75" customHeight="1" hidden="1">
      <c r="A16" s="42"/>
      <c r="B16" s="30">
        <v>60016</v>
      </c>
      <c r="C16" s="29"/>
      <c r="D16" s="43" t="s">
        <v>27</v>
      </c>
      <c r="E16" s="32">
        <f>SUM(E17:E17)</f>
        <v>0</v>
      </c>
      <c r="F16" s="32">
        <f>SUM(F17:F17)</f>
        <v>0</v>
      </c>
      <c r="G16" s="44">
        <f>SUM(G17:G17)</f>
        <v>0</v>
      </c>
    </row>
    <row r="17" spans="1:7" ht="12.75" customHeight="1" hidden="1">
      <c r="A17" s="42"/>
      <c r="B17" s="45"/>
      <c r="C17" s="33" t="s">
        <v>15</v>
      </c>
      <c r="D17" s="34" t="s">
        <v>16</v>
      </c>
      <c r="E17" s="46"/>
      <c r="F17" s="36"/>
      <c r="G17" s="36"/>
    </row>
    <row r="18" spans="1:7" s="49" customFormat="1" ht="12.75" customHeight="1" hidden="1">
      <c r="A18" s="47">
        <v>630</v>
      </c>
      <c r="B18" s="24"/>
      <c r="C18" s="40"/>
      <c r="D18" s="41" t="s">
        <v>28</v>
      </c>
      <c r="E18" s="26"/>
      <c r="F18" s="27"/>
      <c r="G18" s="27"/>
    </row>
    <row r="19" spans="1:7" ht="12.75" customHeight="1" hidden="1">
      <c r="A19" s="42"/>
      <c r="B19" s="45">
        <v>63001</v>
      </c>
      <c r="C19" s="33"/>
      <c r="D19" s="34" t="s">
        <v>29</v>
      </c>
      <c r="E19" s="50"/>
      <c r="F19" s="51"/>
      <c r="G19" s="51"/>
    </row>
    <row r="20" spans="1:7" ht="12.75" customHeight="1" hidden="1">
      <c r="A20" s="42"/>
      <c r="B20" s="45"/>
      <c r="C20" s="33" t="s">
        <v>30</v>
      </c>
      <c r="D20" s="34" t="s">
        <v>31</v>
      </c>
      <c r="E20" s="52"/>
      <c r="F20" s="53"/>
      <c r="G20" s="53"/>
    </row>
    <row r="21" spans="1:7" ht="22.5" customHeight="1">
      <c r="A21" s="47">
        <v>700</v>
      </c>
      <c r="B21" s="24"/>
      <c r="C21" s="24"/>
      <c r="D21" s="41" t="s">
        <v>32</v>
      </c>
      <c r="E21" s="26">
        <f>SUM(E22)</f>
        <v>1238800</v>
      </c>
      <c r="F21" s="26">
        <f>SUM(F22)</f>
        <v>147300</v>
      </c>
      <c r="G21" s="27">
        <f>SUM(G22)</f>
        <v>1091500</v>
      </c>
    </row>
    <row r="22" spans="1:7" ht="19.5" customHeight="1">
      <c r="A22" s="42"/>
      <c r="B22" s="30">
        <v>70005</v>
      </c>
      <c r="C22" s="30"/>
      <c r="D22" s="43" t="s">
        <v>33</v>
      </c>
      <c r="E22" s="32">
        <f>SUM(E23:E26)</f>
        <v>1238800</v>
      </c>
      <c r="F22" s="44">
        <f>SUM(F23:F26)</f>
        <v>147300</v>
      </c>
      <c r="G22" s="44">
        <f>SUM(G23:G26)</f>
        <v>1091500</v>
      </c>
    </row>
    <row r="23" spans="1:7" ht="19.5" customHeight="1">
      <c r="A23" s="42"/>
      <c r="B23" s="45"/>
      <c r="C23" s="33" t="s">
        <v>34</v>
      </c>
      <c r="D23" s="34" t="s">
        <v>35</v>
      </c>
      <c r="E23" s="46">
        <v>95300</v>
      </c>
      <c r="F23" s="36">
        <v>95300</v>
      </c>
      <c r="G23" s="36"/>
    </row>
    <row r="24" spans="1:7" ht="19.5" customHeight="1">
      <c r="A24" s="42"/>
      <c r="B24" s="45"/>
      <c r="C24" s="33" t="s">
        <v>24</v>
      </c>
      <c r="D24" s="34" t="s">
        <v>25</v>
      </c>
      <c r="E24" s="46">
        <v>48000</v>
      </c>
      <c r="F24" s="36">
        <v>48000</v>
      </c>
      <c r="G24" s="36"/>
    </row>
    <row r="25" spans="1:7" ht="19.5" customHeight="1">
      <c r="A25" s="42"/>
      <c r="B25" s="45"/>
      <c r="C25" s="33" t="s">
        <v>36</v>
      </c>
      <c r="D25" s="34" t="s">
        <v>37</v>
      </c>
      <c r="E25" s="46">
        <v>1091500</v>
      </c>
      <c r="F25" s="36"/>
      <c r="G25" s="36">
        <v>1091500</v>
      </c>
    </row>
    <row r="26" spans="1:7" ht="19.5" customHeight="1">
      <c r="A26" s="42"/>
      <c r="B26" s="45"/>
      <c r="C26" s="33" t="s">
        <v>38</v>
      </c>
      <c r="D26" s="34" t="s">
        <v>39</v>
      </c>
      <c r="E26" s="46">
        <v>4000</v>
      </c>
      <c r="F26" s="36">
        <v>4000</v>
      </c>
      <c r="G26" s="36"/>
    </row>
    <row r="27" spans="1:7" ht="19.5" customHeight="1">
      <c r="A27" s="47">
        <v>750</v>
      </c>
      <c r="B27" s="24"/>
      <c r="C27" s="24"/>
      <c r="D27" s="41" t="s">
        <v>40</v>
      </c>
      <c r="E27" s="26">
        <f>E28+E30</f>
        <v>50863</v>
      </c>
      <c r="F27" s="27">
        <f>F28+F30</f>
        <v>50863</v>
      </c>
      <c r="G27" s="27"/>
    </row>
    <row r="28" spans="1:7" ht="19.5" customHeight="1">
      <c r="A28" s="42"/>
      <c r="B28" s="30">
        <v>75011</v>
      </c>
      <c r="C28" s="30"/>
      <c r="D28" s="43" t="s">
        <v>41</v>
      </c>
      <c r="E28" s="32">
        <f>SUM(E29)</f>
        <v>47863</v>
      </c>
      <c r="F28" s="32">
        <f>SUM(F29)</f>
        <v>47863</v>
      </c>
      <c r="G28" s="44"/>
    </row>
    <row r="29" spans="1:7" ht="19.5" customHeight="1">
      <c r="A29" s="42"/>
      <c r="B29" s="45"/>
      <c r="C29" s="45">
        <v>2010</v>
      </c>
      <c r="D29" s="34" t="s">
        <v>42</v>
      </c>
      <c r="E29" s="46">
        <v>47863</v>
      </c>
      <c r="F29" s="36">
        <v>47863</v>
      </c>
      <c r="G29" s="36"/>
    </row>
    <row r="30" spans="1:7" ht="19.5" customHeight="1">
      <c r="A30" s="42"/>
      <c r="B30" s="30">
        <v>75023</v>
      </c>
      <c r="C30" s="30"/>
      <c r="D30" s="43" t="s">
        <v>43</v>
      </c>
      <c r="E30" s="32">
        <f>E31</f>
        <v>3000</v>
      </c>
      <c r="F30" s="32">
        <f>F31</f>
        <v>3000</v>
      </c>
      <c r="G30" s="32">
        <f>G31</f>
        <v>0</v>
      </c>
    </row>
    <row r="31" spans="1:7" ht="19.5" customHeight="1">
      <c r="A31" s="42"/>
      <c r="B31" s="45"/>
      <c r="C31" s="33" t="s">
        <v>15</v>
      </c>
      <c r="D31" s="34" t="s">
        <v>16</v>
      </c>
      <c r="E31" s="46">
        <v>3000</v>
      </c>
      <c r="F31" s="36">
        <v>3000</v>
      </c>
      <c r="G31" s="36"/>
    </row>
    <row r="32" spans="1:7" ht="23.25" customHeight="1">
      <c r="A32" s="47">
        <v>751</v>
      </c>
      <c r="B32" s="24"/>
      <c r="C32" s="24"/>
      <c r="D32" s="41" t="s">
        <v>44</v>
      </c>
      <c r="E32" s="26">
        <f>SUM(E33)</f>
        <v>1340</v>
      </c>
      <c r="F32" s="26">
        <f>SUM(F33)</f>
        <v>1340</v>
      </c>
      <c r="G32" s="26">
        <f>SUM(G33)</f>
        <v>0</v>
      </c>
    </row>
    <row r="33" spans="1:7" ht="19.5" customHeight="1">
      <c r="A33" s="42"/>
      <c r="B33" s="30">
        <v>75101</v>
      </c>
      <c r="C33" s="30"/>
      <c r="D33" s="43" t="s">
        <v>45</v>
      </c>
      <c r="E33" s="32">
        <f>SUM(E34)</f>
        <v>1340</v>
      </c>
      <c r="F33" s="32">
        <f>SUM(F34)</f>
        <v>1340</v>
      </c>
      <c r="G33" s="32">
        <f>SUM(G34)</f>
        <v>0</v>
      </c>
    </row>
    <row r="34" spans="1:7" ht="19.5" customHeight="1">
      <c r="A34" s="42"/>
      <c r="B34" s="45"/>
      <c r="C34" s="45">
        <v>2010</v>
      </c>
      <c r="D34" s="34" t="s">
        <v>42</v>
      </c>
      <c r="E34" s="46">
        <v>1340</v>
      </c>
      <c r="F34" s="36">
        <v>1340</v>
      </c>
      <c r="G34" s="36"/>
    </row>
    <row r="35" spans="1:7" ht="12.75" customHeight="1" hidden="1">
      <c r="A35" s="54">
        <v>754</v>
      </c>
      <c r="B35" s="55"/>
      <c r="C35" s="55"/>
      <c r="D35" s="56" t="s">
        <v>46</v>
      </c>
      <c r="E35" s="57"/>
      <c r="F35" s="58"/>
      <c r="G35" s="58"/>
    </row>
    <row r="36" spans="1:7" ht="12.75" customHeight="1" hidden="1">
      <c r="A36" s="42"/>
      <c r="B36" s="30">
        <v>75414</v>
      </c>
      <c r="C36" s="30"/>
      <c r="D36" s="43" t="s">
        <v>47</v>
      </c>
      <c r="E36" s="32">
        <v>0</v>
      </c>
      <c r="F36" s="44">
        <v>0</v>
      </c>
      <c r="G36" s="44"/>
    </row>
    <row r="37" spans="1:7" ht="12.75" customHeight="1" hidden="1">
      <c r="A37" s="42"/>
      <c r="B37" s="45"/>
      <c r="C37" s="45">
        <v>2010</v>
      </c>
      <c r="D37" s="34" t="s">
        <v>42</v>
      </c>
      <c r="E37" s="46">
        <v>0</v>
      </c>
      <c r="F37" s="36">
        <v>0</v>
      </c>
      <c r="G37" s="36"/>
    </row>
    <row r="38" spans="1:7" ht="19.5" customHeight="1">
      <c r="A38" s="59">
        <v>754</v>
      </c>
      <c r="B38" s="60"/>
      <c r="C38" s="60"/>
      <c r="D38" s="61" t="s">
        <v>46</v>
      </c>
      <c r="E38" s="26">
        <v>485970</v>
      </c>
      <c r="F38" s="27"/>
      <c r="G38" s="27">
        <v>485970</v>
      </c>
    </row>
    <row r="39" spans="1:7" ht="19.5" customHeight="1">
      <c r="A39" s="42"/>
      <c r="B39" s="45">
        <v>75412</v>
      </c>
      <c r="C39" s="45"/>
      <c r="D39" s="43" t="s">
        <v>48</v>
      </c>
      <c r="E39" s="62">
        <f>SUM(E40)</f>
        <v>485970</v>
      </c>
      <c r="F39" s="62">
        <f>SUM(F40)</f>
        <v>0</v>
      </c>
      <c r="G39" s="62">
        <f>SUM(G40)</f>
        <v>485970</v>
      </c>
    </row>
    <row r="40" spans="1:7" ht="19.5" customHeight="1">
      <c r="A40" s="42"/>
      <c r="B40" s="45"/>
      <c r="C40" s="45">
        <v>6338</v>
      </c>
      <c r="D40" s="34" t="s">
        <v>19</v>
      </c>
      <c r="E40" s="46">
        <v>485970</v>
      </c>
      <c r="F40" s="36"/>
      <c r="G40" s="36">
        <v>485970</v>
      </c>
    </row>
    <row r="41" spans="1:7" ht="39" customHeight="1">
      <c r="A41" s="47">
        <v>756</v>
      </c>
      <c r="B41" s="24"/>
      <c r="C41" s="24"/>
      <c r="D41" s="63" t="s">
        <v>49</v>
      </c>
      <c r="E41" s="26">
        <f>E42+E45+E52+E63+E68</f>
        <v>6510059</v>
      </c>
      <c r="F41" s="26">
        <f>F42+F45+F52+F63+F68</f>
        <v>6510059</v>
      </c>
      <c r="G41" s="27"/>
    </row>
    <row r="42" spans="1:7" ht="19.5" customHeight="1">
      <c r="A42" s="42"/>
      <c r="B42" s="30">
        <v>75601</v>
      </c>
      <c r="C42" s="30"/>
      <c r="D42" s="43" t="s">
        <v>50</v>
      </c>
      <c r="E42" s="32">
        <f>SUM(E43:E44)</f>
        <v>25500</v>
      </c>
      <c r="F42" s="44">
        <f>SUM(F43:F44)</f>
        <v>25500</v>
      </c>
      <c r="G42" s="44"/>
    </row>
    <row r="43" spans="1:7" ht="19.5" customHeight="1">
      <c r="A43" s="42"/>
      <c r="B43" s="45"/>
      <c r="C43" s="33" t="s">
        <v>51</v>
      </c>
      <c r="D43" s="34" t="s">
        <v>52</v>
      </c>
      <c r="E43" s="46">
        <v>25000</v>
      </c>
      <c r="F43" s="36">
        <v>25000</v>
      </c>
      <c r="G43" s="36"/>
    </row>
    <row r="44" spans="1:7" ht="19.5" customHeight="1">
      <c r="A44" s="42"/>
      <c r="B44" s="45"/>
      <c r="C44" s="33" t="s">
        <v>53</v>
      </c>
      <c r="D44" s="34" t="s">
        <v>54</v>
      </c>
      <c r="E44" s="46">
        <v>500</v>
      </c>
      <c r="F44" s="36">
        <v>500</v>
      </c>
      <c r="G44" s="36"/>
    </row>
    <row r="45" spans="1:7" ht="19.5" customHeight="1">
      <c r="A45" s="42"/>
      <c r="B45" s="30">
        <v>75615</v>
      </c>
      <c r="C45" s="29"/>
      <c r="D45" s="43" t="s">
        <v>55</v>
      </c>
      <c r="E45" s="32">
        <f>SUM(E46:E51)</f>
        <v>1702500</v>
      </c>
      <c r="F45" s="44">
        <f>SUM(F46:F51)</f>
        <v>1702500</v>
      </c>
      <c r="G45" s="44"/>
    </row>
    <row r="46" spans="1:9" ht="19.5" customHeight="1">
      <c r="A46" s="42"/>
      <c r="B46" s="45"/>
      <c r="C46" s="33" t="s">
        <v>56</v>
      </c>
      <c r="D46" s="34" t="s">
        <v>57</v>
      </c>
      <c r="E46" s="46">
        <v>1216000</v>
      </c>
      <c r="F46" s="36">
        <v>1216000</v>
      </c>
      <c r="G46" s="36"/>
      <c r="I46" s="37"/>
    </row>
    <row r="47" spans="1:7" ht="19.5" customHeight="1">
      <c r="A47" s="42"/>
      <c r="B47" s="45"/>
      <c r="C47" s="64" t="s">
        <v>58</v>
      </c>
      <c r="D47" s="34" t="s">
        <v>59</v>
      </c>
      <c r="E47" s="46">
        <v>18800</v>
      </c>
      <c r="F47" s="36">
        <v>18800</v>
      </c>
      <c r="G47" s="36"/>
    </row>
    <row r="48" spans="1:7" ht="19.5" customHeight="1">
      <c r="A48" s="42"/>
      <c r="B48" s="45"/>
      <c r="C48" s="33" t="s">
        <v>60</v>
      </c>
      <c r="D48" s="34" t="s">
        <v>61</v>
      </c>
      <c r="E48" s="46">
        <v>432500</v>
      </c>
      <c r="F48" s="36">
        <v>432500</v>
      </c>
      <c r="G48" s="36"/>
    </row>
    <row r="49" spans="1:7" ht="19.5" customHeight="1">
      <c r="A49" s="42"/>
      <c r="B49" s="45"/>
      <c r="C49" s="33" t="s">
        <v>62</v>
      </c>
      <c r="D49" s="34" t="s">
        <v>63</v>
      </c>
      <c r="E49" s="46">
        <v>30000</v>
      </c>
      <c r="F49" s="36">
        <v>30000</v>
      </c>
      <c r="G49" s="36"/>
    </row>
    <row r="50" spans="1:7" ht="19.5" customHeight="1">
      <c r="A50" s="42"/>
      <c r="B50" s="45"/>
      <c r="C50" s="33" t="s">
        <v>64</v>
      </c>
      <c r="D50" s="34" t="s">
        <v>65</v>
      </c>
      <c r="E50" s="46">
        <v>1200</v>
      </c>
      <c r="F50" s="36">
        <v>1200</v>
      </c>
      <c r="G50" s="36"/>
    </row>
    <row r="51" spans="1:7" ht="19.5" customHeight="1">
      <c r="A51" s="42"/>
      <c r="B51" s="45"/>
      <c r="C51" s="33" t="s">
        <v>53</v>
      </c>
      <c r="D51" s="34" t="s">
        <v>54</v>
      </c>
      <c r="E51" s="46">
        <v>4000</v>
      </c>
      <c r="F51" s="36">
        <v>4000</v>
      </c>
      <c r="G51" s="36"/>
    </row>
    <row r="52" spans="1:7" ht="19.5" customHeight="1">
      <c r="A52" s="42"/>
      <c r="B52" s="30">
        <v>75616</v>
      </c>
      <c r="C52" s="29"/>
      <c r="D52" s="43" t="s">
        <v>66</v>
      </c>
      <c r="E52" s="32">
        <f>SUM(E53:E62)</f>
        <v>2193000</v>
      </c>
      <c r="F52" s="32">
        <f>SUM(F53:F62)</f>
        <v>2193000</v>
      </c>
      <c r="G52" s="44"/>
    </row>
    <row r="53" spans="1:7" ht="19.5" customHeight="1">
      <c r="A53" s="42"/>
      <c r="B53" s="45"/>
      <c r="C53" s="33" t="s">
        <v>56</v>
      </c>
      <c r="D53" s="34" t="s">
        <v>57</v>
      </c>
      <c r="E53" s="46">
        <v>1230000</v>
      </c>
      <c r="F53" s="36">
        <v>1230000</v>
      </c>
      <c r="G53" s="36"/>
    </row>
    <row r="54" spans="1:7" ht="19.5" customHeight="1">
      <c r="A54" s="42"/>
      <c r="B54" s="45"/>
      <c r="C54" s="33" t="s">
        <v>58</v>
      </c>
      <c r="D54" s="34" t="s">
        <v>59</v>
      </c>
      <c r="E54" s="46">
        <v>580000</v>
      </c>
      <c r="F54" s="36">
        <v>580000</v>
      </c>
      <c r="G54" s="36"/>
    </row>
    <row r="55" spans="1:7" ht="19.5" customHeight="1">
      <c r="A55" s="42"/>
      <c r="B55" s="45"/>
      <c r="C55" s="33" t="s">
        <v>60</v>
      </c>
      <c r="D55" s="34" t="s">
        <v>61</v>
      </c>
      <c r="E55" s="46">
        <v>15500</v>
      </c>
      <c r="F55" s="36">
        <v>15500</v>
      </c>
      <c r="G55" s="36"/>
    </row>
    <row r="56" spans="1:7" ht="19.5" customHeight="1">
      <c r="A56" s="42"/>
      <c r="B56" s="45"/>
      <c r="C56" s="33" t="s">
        <v>62</v>
      </c>
      <c r="D56" s="34" t="s">
        <v>63</v>
      </c>
      <c r="E56" s="46">
        <v>130000</v>
      </c>
      <c r="F56" s="36">
        <v>130000</v>
      </c>
      <c r="G56" s="36"/>
    </row>
    <row r="57" spans="1:7" ht="19.5" customHeight="1">
      <c r="A57" s="42"/>
      <c r="B57" s="45"/>
      <c r="C57" s="33" t="s">
        <v>67</v>
      </c>
      <c r="D57" s="34" t="s">
        <v>68</v>
      </c>
      <c r="E57" s="46">
        <v>30000</v>
      </c>
      <c r="F57" s="36">
        <v>30000</v>
      </c>
      <c r="G57" s="36"/>
    </row>
    <row r="58" spans="1:7" ht="19.5" customHeight="1">
      <c r="A58" s="42"/>
      <c r="B58" s="45"/>
      <c r="C58" s="33" t="s">
        <v>69</v>
      </c>
      <c r="D58" s="34" t="s">
        <v>70</v>
      </c>
      <c r="E58" s="46">
        <v>7000</v>
      </c>
      <c r="F58" s="36">
        <v>7000</v>
      </c>
      <c r="G58" s="36"/>
    </row>
    <row r="59" spans="1:7" ht="19.5" customHeight="1">
      <c r="A59" s="42"/>
      <c r="B59" s="45"/>
      <c r="C59" s="33" t="s">
        <v>71</v>
      </c>
      <c r="D59" s="34" t="s">
        <v>72</v>
      </c>
      <c r="E59" s="46">
        <v>32000</v>
      </c>
      <c r="F59" s="36">
        <v>32000</v>
      </c>
      <c r="G59" s="36"/>
    </row>
    <row r="60" spans="1:7" ht="19.5" customHeight="1">
      <c r="A60" s="42"/>
      <c r="B60" s="45"/>
      <c r="C60" s="33" t="s">
        <v>64</v>
      </c>
      <c r="D60" s="34" t="s">
        <v>65</v>
      </c>
      <c r="E60" s="46">
        <v>500</v>
      </c>
      <c r="F60" s="36">
        <v>500</v>
      </c>
      <c r="G60" s="36"/>
    </row>
    <row r="61" spans="1:7" ht="19.5" customHeight="1">
      <c r="A61" s="42"/>
      <c r="B61" s="45"/>
      <c r="C61" s="33" t="s">
        <v>73</v>
      </c>
      <c r="D61" s="34" t="s">
        <v>74</v>
      </c>
      <c r="E61" s="46">
        <v>150000</v>
      </c>
      <c r="F61" s="36">
        <v>150000</v>
      </c>
      <c r="G61" s="36"/>
    </row>
    <row r="62" spans="1:7" ht="18.75" customHeight="1">
      <c r="A62" s="42"/>
      <c r="B62" s="45"/>
      <c r="C62" s="33" t="s">
        <v>53</v>
      </c>
      <c r="D62" s="34" t="s">
        <v>54</v>
      </c>
      <c r="E62" s="46">
        <v>18000</v>
      </c>
      <c r="F62" s="36">
        <v>18000</v>
      </c>
      <c r="G62" s="36"/>
    </row>
    <row r="63" spans="1:7" ht="18.75" customHeight="1">
      <c r="A63" s="42"/>
      <c r="B63" s="30">
        <v>75618</v>
      </c>
      <c r="C63" s="29"/>
      <c r="D63" s="43" t="s">
        <v>65</v>
      </c>
      <c r="E63" s="32">
        <f>SUM(E64:E67)</f>
        <v>242500</v>
      </c>
      <c r="F63" s="32">
        <f>SUM(F64:F67)</f>
        <v>242500</v>
      </c>
      <c r="G63" s="44"/>
    </row>
    <row r="64" spans="1:7" ht="18.75" customHeight="1">
      <c r="A64" s="42"/>
      <c r="B64" s="45"/>
      <c r="C64" s="33" t="s">
        <v>75</v>
      </c>
      <c r="D64" s="34" t="s">
        <v>76</v>
      </c>
      <c r="E64" s="46">
        <v>32000</v>
      </c>
      <c r="F64" s="36">
        <v>32000</v>
      </c>
      <c r="G64" s="36"/>
    </row>
    <row r="65" spans="1:7" ht="18.75" customHeight="1">
      <c r="A65" s="42"/>
      <c r="B65" s="45"/>
      <c r="C65" s="33" t="s">
        <v>77</v>
      </c>
      <c r="D65" s="34" t="s">
        <v>78</v>
      </c>
      <c r="E65" s="46">
        <v>40000</v>
      </c>
      <c r="F65" s="36">
        <v>40000</v>
      </c>
      <c r="G65" s="36"/>
    </row>
    <row r="66" spans="1:7" ht="18.75" customHeight="1">
      <c r="A66" s="42"/>
      <c r="B66" s="45"/>
      <c r="C66" s="33" t="s">
        <v>79</v>
      </c>
      <c r="D66" s="34" t="s">
        <v>80</v>
      </c>
      <c r="E66" s="46">
        <v>160000</v>
      </c>
      <c r="F66" s="36">
        <v>160000</v>
      </c>
      <c r="G66" s="36"/>
    </row>
    <row r="67" spans="1:7" ht="18.75" customHeight="1">
      <c r="A67" s="42"/>
      <c r="B67" s="45"/>
      <c r="C67" s="33" t="s">
        <v>64</v>
      </c>
      <c r="D67" s="34" t="s">
        <v>65</v>
      </c>
      <c r="E67" s="46">
        <v>10500</v>
      </c>
      <c r="F67" s="36">
        <v>10500</v>
      </c>
      <c r="G67" s="36"/>
    </row>
    <row r="68" spans="1:7" ht="18.75" customHeight="1">
      <c r="A68" s="42"/>
      <c r="B68" s="30">
        <v>75621</v>
      </c>
      <c r="C68" s="29"/>
      <c r="D68" s="43" t="s">
        <v>81</v>
      </c>
      <c r="E68" s="32">
        <f>SUM(E69:E70)</f>
        <v>2346559</v>
      </c>
      <c r="F68" s="44">
        <f>SUM(F69:F70)</f>
        <v>2346559</v>
      </c>
      <c r="G68" s="44"/>
    </row>
    <row r="69" spans="1:7" ht="18.75" customHeight="1">
      <c r="A69" s="42"/>
      <c r="B69" s="45"/>
      <c r="C69" s="33" t="s">
        <v>82</v>
      </c>
      <c r="D69" s="34" t="s">
        <v>83</v>
      </c>
      <c r="E69" s="46">
        <v>2304559</v>
      </c>
      <c r="F69" s="36">
        <v>2304559</v>
      </c>
      <c r="G69" s="36"/>
    </row>
    <row r="70" spans="1:7" ht="18.75" customHeight="1">
      <c r="A70" s="42"/>
      <c r="B70" s="45"/>
      <c r="C70" s="33" t="s">
        <v>84</v>
      </c>
      <c r="D70" s="34" t="s">
        <v>85</v>
      </c>
      <c r="E70" s="46">
        <v>42000</v>
      </c>
      <c r="F70" s="36">
        <v>42000</v>
      </c>
      <c r="G70" s="36"/>
    </row>
    <row r="71" spans="1:7" ht="27.75" customHeight="1">
      <c r="A71" s="47">
        <v>758</v>
      </c>
      <c r="B71" s="24"/>
      <c r="C71" s="40"/>
      <c r="D71" s="41" t="s">
        <v>86</v>
      </c>
      <c r="E71" s="26">
        <f>E72+E74+E76+E78</f>
        <v>9149970</v>
      </c>
      <c r="F71" s="27">
        <f>F72+F74+F76+F78</f>
        <v>9149970</v>
      </c>
      <c r="G71" s="27"/>
    </row>
    <row r="72" spans="1:7" ht="18.75" customHeight="1">
      <c r="A72" s="42"/>
      <c r="B72" s="30">
        <v>75801</v>
      </c>
      <c r="C72" s="29"/>
      <c r="D72" s="43" t="s">
        <v>87</v>
      </c>
      <c r="E72" s="32">
        <f>SUM(E73)</f>
        <v>5839241</v>
      </c>
      <c r="F72" s="32">
        <f>SUM(F73)</f>
        <v>5839241</v>
      </c>
      <c r="G72" s="44"/>
    </row>
    <row r="73" spans="1:7" ht="18.75" customHeight="1">
      <c r="A73" s="42"/>
      <c r="B73" s="45"/>
      <c r="C73" s="33" t="s">
        <v>88</v>
      </c>
      <c r="D73" s="34" t="s">
        <v>89</v>
      </c>
      <c r="E73" s="46">
        <v>5839241</v>
      </c>
      <c r="F73" s="35">
        <v>5839241</v>
      </c>
      <c r="G73" s="36"/>
    </row>
    <row r="74" spans="1:7" ht="18.75" customHeight="1">
      <c r="A74" s="42"/>
      <c r="B74" s="30">
        <v>75807</v>
      </c>
      <c r="C74" s="29"/>
      <c r="D74" s="43" t="s">
        <v>90</v>
      </c>
      <c r="E74" s="32">
        <f>SUM(E75)</f>
        <v>3134291</v>
      </c>
      <c r="F74" s="32">
        <f>SUM(F75)</f>
        <v>3134291</v>
      </c>
      <c r="G74" s="44"/>
    </row>
    <row r="75" spans="1:7" ht="18.75" customHeight="1">
      <c r="A75" s="42"/>
      <c r="B75" s="45"/>
      <c r="C75" s="33" t="s">
        <v>88</v>
      </c>
      <c r="D75" s="34" t="s">
        <v>89</v>
      </c>
      <c r="E75" s="65">
        <v>3134291</v>
      </c>
      <c r="F75" s="66">
        <v>3134291</v>
      </c>
      <c r="G75" s="66"/>
    </row>
    <row r="76" spans="1:7" ht="18.75" customHeight="1">
      <c r="A76" s="42"/>
      <c r="B76" s="30">
        <v>75814</v>
      </c>
      <c r="C76" s="29"/>
      <c r="D76" s="43" t="s">
        <v>91</v>
      </c>
      <c r="E76" s="32">
        <f>E77</f>
        <v>13468</v>
      </c>
      <c r="F76" s="32">
        <f>F77</f>
        <v>13468</v>
      </c>
      <c r="G76" s="44"/>
    </row>
    <row r="77" spans="1:7" ht="18.75" customHeight="1">
      <c r="A77" s="42"/>
      <c r="B77" s="45"/>
      <c r="C77" s="33" t="s">
        <v>92</v>
      </c>
      <c r="D77" s="34" t="s">
        <v>93</v>
      </c>
      <c r="E77" s="65">
        <v>13468</v>
      </c>
      <c r="F77" s="66">
        <v>13468</v>
      </c>
      <c r="G77" s="66"/>
    </row>
    <row r="78" spans="1:7" ht="18.75" customHeight="1">
      <c r="A78" s="42"/>
      <c r="B78" s="30">
        <v>75831</v>
      </c>
      <c r="C78" s="29"/>
      <c r="D78" s="43" t="s">
        <v>94</v>
      </c>
      <c r="E78" s="32">
        <f>SUM(E79)</f>
        <v>162970</v>
      </c>
      <c r="F78" s="32">
        <f>SUM(F79)</f>
        <v>162970</v>
      </c>
      <c r="G78" s="44"/>
    </row>
    <row r="79" spans="1:7" ht="18.75" customHeight="1">
      <c r="A79" s="42"/>
      <c r="B79" s="45"/>
      <c r="C79" s="33" t="s">
        <v>88</v>
      </c>
      <c r="D79" s="34" t="s">
        <v>89</v>
      </c>
      <c r="E79" s="46">
        <v>162970</v>
      </c>
      <c r="F79" s="36">
        <v>162970</v>
      </c>
      <c r="G79" s="36"/>
    </row>
    <row r="80" spans="1:7" ht="24" customHeight="1">
      <c r="A80" s="47">
        <v>801</v>
      </c>
      <c r="B80" s="24"/>
      <c r="C80" s="40"/>
      <c r="D80" s="41" t="s">
        <v>95</v>
      </c>
      <c r="E80" s="26">
        <f>E81+E83+E85</f>
        <v>132300</v>
      </c>
      <c r="F80" s="26">
        <f>F81+F83+F85</f>
        <v>132300</v>
      </c>
      <c r="G80" s="26">
        <f>G81+G83+G85</f>
        <v>0</v>
      </c>
    </row>
    <row r="81" spans="1:7" ht="18.75" customHeight="1">
      <c r="A81" s="42"/>
      <c r="B81" s="30">
        <v>80101</v>
      </c>
      <c r="C81" s="29"/>
      <c r="D81" s="43" t="s">
        <v>96</v>
      </c>
      <c r="E81" s="32">
        <f>SUM(E82:E82)</f>
        <v>1000</v>
      </c>
      <c r="F81" s="44">
        <f>SUM(F82:F82)</f>
        <v>1000</v>
      </c>
      <c r="G81" s="44"/>
    </row>
    <row r="82" spans="1:7" ht="18.75" customHeight="1">
      <c r="A82" s="42"/>
      <c r="B82" s="45"/>
      <c r="C82" s="33" t="s">
        <v>97</v>
      </c>
      <c r="D82" s="34" t="s">
        <v>98</v>
      </c>
      <c r="E82" s="46">
        <v>1000</v>
      </c>
      <c r="F82" s="36">
        <v>1000</v>
      </c>
      <c r="G82" s="36"/>
    </row>
    <row r="83" spans="1:7" ht="18.75" customHeight="1">
      <c r="A83" s="42"/>
      <c r="B83" s="30">
        <v>80104</v>
      </c>
      <c r="C83" s="29"/>
      <c r="D83" s="43" t="s">
        <v>99</v>
      </c>
      <c r="E83" s="32">
        <f>SUM(E84:E86)</f>
        <v>131300</v>
      </c>
      <c r="F83" s="32">
        <f>F84</f>
        <v>131300</v>
      </c>
      <c r="G83" s="44">
        <f>SUM(G84:G86)</f>
        <v>0</v>
      </c>
    </row>
    <row r="84" spans="1:7" ht="18.75" customHeight="1">
      <c r="A84" s="42"/>
      <c r="B84" s="30"/>
      <c r="C84" s="33" t="s">
        <v>97</v>
      </c>
      <c r="D84" s="34" t="s">
        <v>98</v>
      </c>
      <c r="E84" s="46">
        <v>131300</v>
      </c>
      <c r="F84" s="36">
        <v>131300</v>
      </c>
      <c r="G84" s="36"/>
    </row>
    <row r="85" spans="1:7" ht="12.75" customHeight="1" hidden="1">
      <c r="A85" s="42"/>
      <c r="B85" s="30">
        <v>80195</v>
      </c>
      <c r="C85" s="33"/>
      <c r="D85" s="43" t="s">
        <v>23</v>
      </c>
      <c r="E85" s="32"/>
      <c r="F85" s="44"/>
      <c r="G85" s="44"/>
    </row>
    <row r="86" spans="1:7" ht="18.75" customHeight="1">
      <c r="A86" s="42"/>
      <c r="B86" s="30"/>
      <c r="C86" s="33" t="s">
        <v>17</v>
      </c>
      <c r="D86" s="34" t="s">
        <v>19</v>
      </c>
      <c r="E86" s="65">
        <v>0</v>
      </c>
      <c r="F86" s="67">
        <v>0</v>
      </c>
      <c r="G86" s="68"/>
    </row>
    <row r="87" spans="1:7" ht="24" customHeight="1">
      <c r="A87" s="47">
        <v>851</v>
      </c>
      <c r="B87" s="24"/>
      <c r="C87" s="40"/>
      <c r="D87" s="41" t="s">
        <v>100</v>
      </c>
      <c r="E87" s="26">
        <f>SUM(E88)</f>
        <v>869</v>
      </c>
      <c r="F87" s="26">
        <f>SUM(F88)</f>
        <v>869</v>
      </c>
      <c r="G87" s="27"/>
    </row>
    <row r="88" spans="1:7" ht="18.75" customHeight="1">
      <c r="A88" s="42"/>
      <c r="B88" s="30">
        <v>85195</v>
      </c>
      <c r="C88" s="29"/>
      <c r="D88" s="43" t="s">
        <v>23</v>
      </c>
      <c r="E88" s="32">
        <f>SUM(E89)</f>
        <v>869</v>
      </c>
      <c r="F88" s="32">
        <f>SUM(F89)</f>
        <v>869</v>
      </c>
      <c r="G88" s="44"/>
    </row>
    <row r="89" spans="1:7" ht="18.75" customHeight="1">
      <c r="A89" s="42"/>
      <c r="B89" s="45"/>
      <c r="C89" s="33" t="s">
        <v>101</v>
      </c>
      <c r="D89" s="34" t="s">
        <v>102</v>
      </c>
      <c r="E89" s="46">
        <v>869</v>
      </c>
      <c r="F89" s="36">
        <v>869</v>
      </c>
      <c r="G89" s="36"/>
    </row>
    <row r="90" spans="1:10" ht="24" customHeight="1">
      <c r="A90" s="47">
        <v>852</v>
      </c>
      <c r="B90" s="24"/>
      <c r="C90" s="40"/>
      <c r="D90" s="41" t="s">
        <v>103</v>
      </c>
      <c r="E90" s="26">
        <f>E91+E94+E97+E100+E102+E104+E107+E109</f>
        <v>4304198</v>
      </c>
      <c r="F90" s="26">
        <f>F91+F94+F97+F100+F102+F104+F107+F109</f>
        <v>4283105</v>
      </c>
      <c r="G90" s="26">
        <f>G91+G94+G97+G100+G102+G104+G107+G109</f>
        <v>21093</v>
      </c>
      <c r="H90" s="69"/>
      <c r="I90" s="37"/>
      <c r="J90" s="37"/>
    </row>
    <row r="91" spans="1:8" ht="18.75" customHeight="1">
      <c r="A91" s="42"/>
      <c r="B91" s="30">
        <v>85212</v>
      </c>
      <c r="C91" s="29"/>
      <c r="D91" s="43" t="s">
        <v>104</v>
      </c>
      <c r="E91" s="32">
        <f>SUM(E92:E93)</f>
        <v>3391116</v>
      </c>
      <c r="F91" s="32">
        <f>SUM(F92:F93)</f>
        <v>3391116</v>
      </c>
      <c r="G91" s="44"/>
      <c r="H91" s="4"/>
    </row>
    <row r="92" spans="1:8" ht="18.75" customHeight="1">
      <c r="A92" s="42"/>
      <c r="B92" s="30"/>
      <c r="C92" s="33" t="s">
        <v>105</v>
      </c>
      <c r="D92" s="34" t="s">
        <v>106</v>
      </c>
      <c r="E92" s="65">
        <v>15000</v>
      </c>
      <c r="F92" s="68">
        <v>15000</v>
      </c>
      <c r="G92" s="68"/>
      <c r="H92" s="4"/>
    </row>
    <row r="93" spans="1:8" ht="18.75" customHeight="1">
      <c r="A93" s="42"/>
      <c r="B93" s="45"/>
      <c r="C93" s="33" t="s">
        <v>101</v>
      </c>
      <c r="D93" s="34" t="s">
        <v>107</v>
      </c>
      <c r="E93" s="46">
        <v>3376116</v>
      </c>
      <c r="F93" s="36">
        <v>3376116</v>
      </c>
      <c r="G93" s="36"/>
      <c r="H93" s="4"/>
    </row>
    <row r="94" spans="1:8" ht="18.75" customHeight="1">
      <c r="A94" s="42"/>
      <c r="B94" s="30">
        <v>85203</v>
      </c>
      <c r="C94" s="33"/>
      <c r="D94" s="43" t="s">
        <v>108</v>
      </c>
      <c r="E94" s="32">
        <f>SUM(E95:E96)</f>
        <v>361100</v>
      </c>
      <c r="F94" s="32">
        <f>SUM(F95:F96)</f>
        <v>361100</v>
      </c>
      <c r="G94" s="70"/>
      <c r="H94" s="4"/>
    </row>
    <row r="95" spans="1:8" ht="18.75" customHeight="1">
      <c r="A95" s="42"/>
      <c r="B95" s="45"/>
      <c r="C95" s="33" t="s">
        <v>101</v>
      </c>
      <c r="D95" s="34" t="s">
        <v>109</v>
      </c>
      <c r="E95" s="46">
        <v>360000</v>
      </c>
      <c r="F95" s="36">
        <v>360000</v>
      </c>
      <c r="G95" s="36"/>
      <c r="H95" s="4"/>
    </row>
    <row r="96" spans="1:8" ht="18.75" customHeight="1">
      <c r="A96" s="42"/>
      <c r="B96" s="45"/>
      <c r="C96" s="33" t="s">
        <v>15</v>
      </c>
      <c r="D96" s="34" t="s">
        <v>16</v>
      </c>
      <c r="E96" s="46">
        <v>1100</v>
      </c>
      <c r="F96" s="36">
        <v>1100</v>
      </c>
      <c r="G96" s="36"/>
      <c r="H96" s="4"/>
    </row>
    <row r="97" spans="1:8" ht="18.75" customHeight="1">
      <c r="A97" s="42"/>
      <c r="B97" s="30">
        <v>85213</v>
      </c>
      <c r="C97" s="29"/>
      <c r="D97" s="43" t="s">
        <v>110</v>
      </c>
      <c r="E97" s="32">
        <f>SUM(E98:E99)</f>
        <v>55769</v>
      </c>
      <c r="F97" s="44">
        <f>SUM(F98:F99)</f>
        <v>55769</v>
      </c>
      <c r="G97" s="44"/>
      <c r="H97" s="4"/>
    </row>
    <row r="98" spans="1:8" ht="18.75" customHeight="1">
      <c r="A98" s="42"/>
      <c r="B98" s="45"/>
      <c r="C98" s="33" t="s">
        <v>101</v>
      </c>
      <c r="D98" s="34" t="s">
        <v>109</v>
      </c>
      <c r="E98" s="46">
        <v>34747</v>
      </c>
      <c r="F98" s="36">
        <v>34747</v>
      </c>
      <c r="G98" s="36"/>
      <c r="H98" s="4"/>
    </row>
    <row r="99" spans="1:8" ht="18.75" customHeight="1">
      <c r="A99" s="42"/>
      <c r="B99" s="45"/>
      <c r="C99" s="33" t="s">
        <v>111</v>
      </c>
      <c r="D99" s="34" t="s">
        <v>112</v>
      </c>
      <c r="E99" s="46">
        <v>21022</v>
      </c>
      <c r="F99" s="36">
        <v>21022</v>
      </c>
      <c r="G99" s="36"/>
      <c r="H99" s="4"/>
    </row>
    <row r="100" spans="1:8" ht="18.75" customHeight="1">
      <c r="A100" s="42"/>
      <c r="B100" s="30">
        <v>85214</v>
      </c>
      <c r="C100" s="29"/>
      <c r="D100" s="43" t="s">
        <v>113</v>
      </c>
      <c r="E100" s="32">
        <f>SUM(E101:E101)</f>
        <v>106824</v>
      </c>
      <c r="F100" s="44">
        <f>SUM(F101:F101)</f>
        <v>106824</v>
      </c>
      <c r="G100" s="44"/>
      <c r="H100" s="4"/>
    </row>
    <row r="101" spans="1:14" ht="18.75" customHeight="1">
      <c r="A101" s="42"/>
      <c r="B101" s="45"/>
      <c r="C101" s="33" t="s">
        <v>111</v>
      </c>
      <c r="D101" s="34" t="s">
        <v>114</v>
      </c>
      <c r="E101" s="46">
        <v>106824</v>
      </c>
      <c r="F101" s="36">
        <v>106824</v>
      </c>
      <c r="G101" s="36"/>
      <c r="H101" s="4"/>
      <c r="N101" s="48"/>
    </row>
    <row r="102" spans="1:8" ht="18.75" customHeight="1">
      <c r="A102" s="42"/>
      <c r="B102" s="30">
        <v>85216</v>
      </c>
      <c r="C102" s="33"/>
      <c r="D102" s="43" t="s">
        <v>115</v>
      </c>
      <c r="E102" s="32">
        <f>SUM(E103)</f>
        <v>95392</v>
      </c>
      <c r="F102" s="32">
        <f>SUM(F103)</f>
        <v>95392</v>
      </c>
      <c r="G102" s="44"/>
      <c r="H102" s="4"/>
    </row>
    <row r="103" spans="1:8" ht="18.75" customHeight="1">
      <c r="A103" s="42"/>
      <c r="B103" s="45"/>
      <c r="C103" s="33" t="s">
        <v>111</v>
      </c>
      <c r="D103" s="34" t="s">
        <v>114</v>
      </c>
      <c r="E103" s="46">
        <v>95392</v>
      </c>
      <c r="F103" s="36">
        <v>95392</v>
      </c>
      <c r="G103" s="36"/>
      <c r="H103" s="4"/>
    </row>
    <row r="104" spans="1:8" ht="18.75" customHeight="1">
      <c r="A104" s="42"/>
      <c r="B104" s="30">
        <v>85219</v>
      </c>
      <c r="C104" s="29"/>
      <c r="D104" s="43" t="s">
        <v>116</v>
      </c>
      <c r="E104" s="32">
        <f>SUM(E105:E106)</f>
        <v>129602</v>
      </c>
      <c r="F104" s="32">
        <f>SUM(F105:F106)</f>
        <v>108509</v>
      </c>
      <c r="G104" s="44">
        <f>SUM(G105:G106)</f>
        <v>21093</v>
      </c>
      <c r="H104" s="4"/>
    </row>
    <row r="105" spans="1:8" ht="18.75" customHeight="1">
      <c r="A105" s="42"/>
      <c r="B105" s="45"/>
      <c r="C105" s="33" t="s">
        <v>111</v>
      </c>
      <c r="D105" s="34" t="s">
        <v>117</v>
      </c>
      <c r="E105" s="46">
        <v>108509</v>
      </c>
      <c r="F105" s="36">
        <v>108509</v>
      </c>
      <c r="G105" s="36"/>
      <c r="H105" s="4"/>
    </row>
    <row r="106" spans="1:8" ht="18.75" customHeight="1">
      <c r="A106" s="42"/>
      <c r="B106" s="45"/>
      <c r="C106" s="33" t="s">
        <v>17</v>
      </c>
      <c r="D106" s="34" t="s">
        <v>19</v>
      </c>
      <c r="E106" s="46">
        <v>21093</v>
      </c>
      <c r="F106" s="36"/>
      <c r="G106" s="36">
        <v>21093</v>
      </c>
      <c r="H106" s="4"/>
    </row>
    <row r="107" spans="1:7" ht="18.75" customHeight="1">
      <c r="A107" s="42"/>
      <c r="B107" s="30">
        <v>85228</v>
      </c>
      <c r="C107" s="29"/>
      <c r="D107" s="43" t="s">
        <v>118</v>
      </c>
      <c r="E107" s="32">
        <f>E108</f>
        <v>28000</v>
      </c>
      <c r="F107" s="32">
        <f>F108</f>
        <v>28000</v>
      </c>
      <c r="G107" s="44"/>
    </row>
    <row r="108" spans="1:7" ht="18.75" customHeight="1">
      <c r="A108" s="42"/>
      <c r="B108" s="45"/>
      <c r="C108" s="33" t="s">
        <v>97</v>
      </c>
      <c r="D108" s="34" t="s">
        <v>98</v>
      </c>
      <c r="E108" s="46">
        <v>28000</v>
      </c>
      <c r="F108" s="36">
        <v>28000</v>
      </c>
      <c r="G108" s="36"/>
    </row>
    <row r="109" spans="1:7" ht="18.75" customHeight="1">
      <c r="A109" s="42"/>
      <c r="B109" s="30">
        <v>85295</v>
      </c>
      <c r="C109" s="29"/>
      <c r="D109" s="43" t="s">
        <v>23</v>
      </c>
      <c r="E109" s="32">
        <f>SUM(E110:E111)</f>
        <v>136395</v>
      </c>
      <c r="F109" s="32">
        <f>SUM(F110:F111)</f>
        <v>136395</v>
      </c>
      <c r="G109" s="44"/>
    </row>
    <row r="110" spans="1:7" ht="18.75" customHeight="1">
      <c r="A110" s="42"/>
      <c r="B110" s="30"/>
      <c r="C110" s="33" t="s">
        <v>15</v>
      </c>
      <c r="D110" s="34" t="s">
        <v>16</v>
      </c>
      <c r="E110" s="65">
        <v>7000</v>
      </c>
      <c r="F110" s="68">
        <v>7000</v>
      </c>
      <c r="G110" s="68"/>
    </row>
    <row r="111" spans="1:7" ht="18.75" customHeight="1">
      <c r="A111" s="42"/>
      <c r="B111" s="45"/>
      <c r="C111" s="33" t="s">
        <v>111</v>
      </c>
      <c r="D111" s="34" t="s">
        <v>112</v>
      </c>
      <c r="E111" s="46">
        <v>129395</v>
      </c>
      <c r="F111" s="36">
        <v>129395</v>
      </c>
      <c r="G111" s="36"/>
    </row>
    <row r="112" spans="1:7" ht="12.75" customHeight="1" hidden="1">
      <c r="A112" s="47">
        <v>853</v>
      </c>
      <c r="B112" s="24"/>
      <c r="C112" s="40"/>
      <c r="D112" s="41" t="s">
        <v>119</v>
      </c>
      <c r="E112" s="26">
        <f>SUM(E113)</f>
        <v>0</v>
      </c>
      <c r="F112" s="26">
        <f>SUM(F113)</f>
        <v>0</v>
      </c>
      <c r="G112" s="27"/>
    </row>
    <row r="113" spans="1:7" ht="12.75" customHeight="1" hidden="1">
      <c r="A113" s="42"/>
      <c r="B113" s="30">
        <v>85395</v>
      </c>
      <c r="C113" s="29"/>
      <c r="D113" s="43" t="s">
        <v>23</v>
      </c>
      <c r="E113" s="32">
        <f>SUM(E114:E115)</f>
        <v>0</v>
      </c>
      <c r="F113" s="32">
        <f>SUM(F114:F115)</f>
        <v>0</v>
      </c>
      <c r="G113" s="44"/>
    </row>
    <row r="114" spans="1:7" ht="12.75" customHeight="1" hidden="1">
      <c r="A114" s="42"/>
      <c r="B114" s="45"/>
      <c r="C114" s="71" t="s">
        <v>120</v>
      </c>
      <c r="D114" s="34" t="s">
        <v>121</v>
      </c>
      <c r="E114" s="46"/>
      <c r="F114" s="36"/>
      <c r="G114" s="36"/>
    </row>
    <row r="115" spans="1:7" ht="12.75" customHeight="1" hidden="1">
      <c r="A115" s="42"/>
      <c r="B115" s="45"/>
      <c r="C115" s="71" t="s">
        <v>122</v>
      </c>
      <c r="D115" s="34" t="s">
        <v>121</v>
      </c>
      <c r="E115" s="46"/>
      <c r="F115" s="36"/>
      <c r="G115" s="36"/>
    </row>
    <row r="116" spans="1:7" ht="27.75" customHeight="1">
      <c r="A116" s="47">
        <v>900</v>
      </c>
      <c r="B116" s="24"/>
      <c r="C116" s="40"/>
      <c r="D116" s="41" t="s">
        <v>123</v>
      </c>
      <c r="E116" s="26">
        <f>E117+E119+E121+E123</f>
        <v>3198220</v>
      </c>
      <c r="F116" s="26">
        <f>F117+F119+F121+F123</f>
        <v>3175000</v>
      </c>
      <c r="G116" s="26">
        <f>G117+G119+G121+G123</f>
        <v>23220</v>
      </c>
    </row>
    <row r="117" spans="1:7" ht="18.75" customHeight="1">
      <c r="A117" s="72"/>
      <c r="B117" s="73">
        <v>90001</v>
      </c>
      <c r="C117" s="74"/>
      <c r="D117" s="75" t="s">
        <v>124</v>
      </c>
      <c r="E117" s="32">
        <f>SUM(E118:E118)</f>
        <v>2600000</v>
      </c>
      <c r="F117" s="32">
        <f>SUM(F118:F118)</f>
        <v>2600000</v>
      </c>
      <c r="G117" s="44"/>
    </row>
    <row r="118" spans="1:7" ht="18.75" customHeight="1">
      <c r="A118" s="72"/>
      <c r="B118" s="73"/>
      <c r="C118" s="76" t="s">
        <v>125</v>
      </c>
      <c r="D118" s="77" t="s">
        <v>126</v>
      </c>
      <c r="E118" s="78">
        <v>2600000</v>
      </c>
      <c r="F118" s="35">
        <v>2600000</v>
      </c>
      <c r="G118" s="36"/>
    </row>
    <row r="119" spans="1:7" ht="18.75" customHeight="1">
      <c r="A119" s="72"/>
      <c r="B119" s="73">
        <v>90002</v>
      </c>
      <c r="C119" s="76"/>
      <c r="D119" s="75" t="s">
        <v>127</v>
      </c>
      <c r="E119" s="79">
        <v>550000</v>
      </c>
      <c r="F119" s="80">
        <v>550000</v>
      </c>
      <c r="G119" s="80"/>
    </row>
    <row r="120" spans="1:7" ht="18.75" customHeight="1">
      <c r="A120" s="72"/>
      <c r="B120" s="73"/>
      <c r="C120" s="76" t="s">
        <v>15</v>
      </c>
      <c r="D120" s="77" t="s">
        <v>16</v>
      </c>
      <c r="E120" s="78">
        <v>550000</v>
      </c>
      <c r="F120" s="36">
        <v>550000</v>
      </c>
      <c r="G120" s="36"/>
    </row>
    <row r="121" spans="1:7" ht="18.75" customHeight="1">
      <c r="A121" s="42"/>
      <c r="B121" s="30">
        <v>90095</v>
      </c>
      <c r="C121" s="29"/>
      <c r="D121" s="43" t="s">
        <v>23</v>
      </c>
      <c r="E121" s="32">
        <f>SUM(E122)</f>
        <v>23220</v>
      </c>
      <c r="F121" s="32">
        <f>SUM(F122)</f>
        <v>0</v>
      </c>
      <c r="G121" s="32">
        <f>SUM(G122)</f>
        <v>23220</v>
      </c>
    </row>
    <row r="122" spans="1:7" ht="23.25" customHeight="1">
      <c r="A122" s="42"/>
      <c r="B122" s="45"/>
      <c r="C122" s="33" t="s">
        <v>17</v>
      </c>
      <c r="D122" s="34" t="s">
        <v>19</v>
      </c>
      <c r="E122" s="46">
        <v>23220</v>
      </c>
      <c r="F122" s="36"/>
      <c r="G122" s="36">
        <v>23220</v>
      </c>
    </row>
    <row r="123" spans="1:7" ht="18.75" customHeight="1">
      <c r="A123" s="42"/>
      <c r="B123" s="30">
        <v>90019</v>
      </c>
      <c r="C123" s="33"/>
      <c r="D123" s="34" t="s">
        <v>128</v>
      </c>
      <c r="E123" s="32">
        <f>E124</f>
        <v>25000</v>
      </c>
      <c r="F123" s="32">
        <f>F124</f>
        <v>25000</v>
      </c>
      <c r="G123" s="44"/>
    </row>
    <row r="124" spans="1:7" ht="18.75" customHeight="1">
      <c r="A124" s="42"/>
      <c r="B124" s="45"/>
      <c r="C124" s="33" t="s">
        <v>15</v>
      </c>
      <c r="D124" s="34" t="s">
        <v>16</v>
      </c>
      <c r="E124" s="46">
        <v>25000</v>
      </c>
      <c r="F124" s="36">
        <v>25000</v>
      </c>
      <c r="G124" s="36"/>
    </row>
    <row r="125" spans="1:7" s="82" customFormat="1" ht="23.25" customHeight="1">
      <c r="A125" s="47">
        <v>926</v>
      </c>
      <c r="B125" s="60"/>
      <c r="C125" s="81"/>
      <c r="D125" s="41" t="s">
        <v>129</v>
      </c>
      <c r="E125" s="26">
        <v>239410</v>
      </c>
      <c r="F125" s="27"/>
      <c r="G125" s="27">
        <v>239410</v>
      </c>
    </row>
    <row r="126" spans="1:7" s="82" customFormat="1" ht="18.75" customHeight="1">
      <c r="A126" s="83"/>
      <c r="B126" s="84">
        <v>92601</v>
      </c>
      <c r="C126" s="85"/>
      <c r="D126" s="86" t="s">
        <v>130</v>
      </c>
      <c r="E126" s="87">
        <f>SUM(E127)</f>
        <v>239410</v>
      </c>
      <c r="F126" s="87">
        <f>SUM(F127)</f>
        <v>0</v>
      </c>
      <c r="G126" s="87">
        <f>SUM(G127)</f>
        <v>239410</v>
      </c>
    </row>
    <row r="127" spans="1:7" s="82" customFormat="1" ht="18.75" customHeight="1">
      <c r="A127" s="83"/>
      <c r="B127" s="84"/>
      <c r="C127" s="85" t="s">
        <v>17</v>
      </c>
      <c r="D127" s="88" t="s">
        <v>19</v>
      </c>
      <c r="E127" s="89">
        <v>239410</v>
      </c>
      <c r="F127" s="90"/>
      <c r="G127" s="90">
        <v>239410</v>
      </c>
    </row>
    <row r="128" spans="1:11" ht="12.75" customHeight="1" hidden="1">
      <c r="A128" s="91">
        <v>926</v>
      </c>
      <c r="B128" s="55"/>
      <c r="C128" s="92"/>
      <c r="D128" s="93" t="s">
        <v>131</v>
      </c>
      <c r="E128" s="94"/>
      <c r="F128" s="95"/>
      <c r="G128" s="95"/>
      <c r="I128" s="49"/>
      <c r="K128" s="4"/>
    </row>
    <row r="129" spans="1:11" s="49" customFormat="1" ht="32.25" customHeight="1">
      <c r="A129" s="96" t="s">
        <v>132</v>
      </c>
      <c r="B129" s="96"/>
      <c r="C129" s="96"/>
      <c r="D129" s="96"/>
      <c r="E129" s="97">
        <f>E7+E12+E15+E18+E21+E27+E32+E41+E71+E80+E87+E90+E112+E116+E125+E38</f>
        <v>26460869</v>
      </c>
      <c r="F129" s="97">
        <f>F7+F12+F15+F18+F21+F27+F32+F41+F71+F80+F87+F90+F112+F116+F125+F38</f>
        <v>23705806</v>
      </c>
      <c r="G129" s="97">
        <f>G7+G12+G15+G18+G21+G27+G32+G41+G71+G80+G87+G90+G112+G116+G125+G38</f>
        <v>2755063</v>
      </c>
      <c r="K129" s="98"/>
    </row>
    <row r="130" spans="4:11" ht="12.75">
      <c r="D130" s="99"/>
      <c r="E130" s="4"/>
      <c r="F130" s="5"/>
      <c r="G130" s="5"/>
      <c r="K130" s="4"/>
    </row>
    <row r="131" spans="2:11" ht="13.5">
      <c r="B131" s="100"/>
      <c r="C131" s="100"/>
      <c r="D131" s="101"/>
      <c r="E131" s="102"/>
      <c r="F131" s="5"/>
      <c r="G131" s="5"/>
      <c r="K131" s="4"/>
    </row>
    <row r="132" spans="2:7" ht="13.5">
      <c r="B132" s="103" t="s">
        <v>133</v>
      </c>
      <c r="C132" s="104"/>
      <c r="D132" s="105"/>
      <c r="E132" s="106"/>
      <c r="F132" s="107"/>
      <c r="G132" s="107"/>
    </row>
    <row r="133" spans="2:7" ht="13.5">
      <c r="B133" s="108"/>
      <c r="C133" s="108"/>
      <c r="D133" s="109"/>
      <c r="E133" s="106"/>
      <c r="F133" s="107"/>
      <c r="G133" s="107"/>
    </row>
    <row r="134" spans="2:7" ht="13.5">
      <c r="B134" s="108"/>
      <c r="C134" s="108"/>
      <c r="D134" s="110"/>
      <c r="E134" s="111"/>
      <c r="F134" s="107"/>
      <c r="G134" s="107"/>
    </row>
    <row r="135" spans="2:7" ht="13.5">
      <c r="B135" s="108"/>
      <c r="C135" s="108"/>
      <c r="D135" s="112"/>
      <c r="E135" s="113"/>
      <c r="F135" s="107"/>
      <c r="G135" s="107"/>
    </row>
    <row r="136" spans="2:8" ht="12.75">
      <c r="B136" s="108"/>
      <c r="C136" s="108"/>
      <c r="D136" s="112"/>
      <c r="E136" s="114"/>
      <c r="F136" s="107"/>
      <c r="G136" s="107"/>
      <c r="H136" s="5"/>
    </row>
    <row r="137" spans="2:8" ht="12.75">
      <c r="B137" s="115"/>
      <c r="C137" s="115"/>
      <c r="D137" s="116"/>
      <c r="E137" s="114"/>
      <c r="F137" s="107"/>
      <c r="G137" s="107"/>
      <c r="H137" s="5"/>
    </row>
    <row r="138" spans="2:7" ht="12.75">
      <c r="B138" s="115"/>
      <c r="C138" s="117"/>
      <c r="D138" s="117"/>
      <c r="E138" s="118"/>
      <c r="F138" s="119"/>
      <c r="G138" s="5"/>
    </row>
    <row r="139" spans="2:7" ht="12.75">
      <c r="B139" s="108"/>
      <c r="C139" s="108"/>
      <c r="D139" s="108"/>
      <c r="E139" s="4"/>
      <c r="F139" s="5"/>
      <c r="G139" s="5"/>
    </row>
    <row r="140" spans="2:7" ht="12.75">
      <c r="B140" s="108"/>
      <c r="C140" s="108"/>
      <c r="D140" s="108"/>
      <c r="E140" s="4"/>
      <c r="F140" s="5"/>
      <c r="G140" s="5"/>
    </row>
    <row r="141" spans="2:7" ht="12.75">
      <c r="B141" s="108"/>
      <c r="C141" s="108"/>
      <c r="D141" s="108"/>
      <c r="E141" s="4"/>
      <c r="F141" s="5"/>
      <c r="G141" s="5"/>
    </row>
    <row r="142" spans="2:7" ht="12.75">
      <c r="B142" s="108"/>
      <c r="C142" s="108"/>
      <c r="D142" s="108"/>
      <c r="E142" s="120"/>
      <c r="F142" s="5"/>
      <c r="G142" s="5"/>
    </row>
    <row r="143" spans="2:7" ht="12.75">
      <c r="B143" s="108"/>
      <c r="C143" s="108"/>
      <c r="D143" s="108"/>
      <c r="E143" s="4"/>
      <c r="F143" s="5"/>
      <c r="G143" s="5"/>
    </row>
    <row r="144" spans="2:7" ht="12.75">
      <c r="B144" s="108"/>
      <c r="C144" s="108"/>
      <c r="D144" s="108"/>
      <c r="E144" s="4"/>
      <c r="F144" s="5"/>
      <c r="G144" s="5"/>
    </row>
    <row r="145" spans="2:7" ht="12.75">
      <c r="B145" s="108"/>
      <c r="C145" s="108"/>
      <c r="D145" s="108"/>
      <c r="E145" s="4"/>
      <c r="F145" s="5"/>
      <c r="G145" s="5"/>
    </row>
    <row r="146" spans="2:7" ht="12.75">
      <c r="B146" s="108"/>
      <c r="C146" s="108"/>
      <c r="D146" s="108"/>
      <c r="E146" s="4"/>
      <c r="F146" s="5"/>
      <c r="G146" s="5"/>
    </row>
    <row r="147" spans="2:7" ht="12.75">
      <c r="B147" s="108"/>
      <c r="C147" s="108"/>
      <c r="D147" s="108"/>
      <c r="E147" s="4"/>
      <c r="F147" s="5"/>
      <c r="G147" s="5"/>
    </row>
    <row r="148" spans="2:7" ht="12.75">
      <c r="B148" s="108"/>
      <c r="C148" s="108"/>
      <c r="D148" s="108"/>
      <c r="E148" s="4"/>
      <c r="F148" s="5"/>
      <c r="G148" s="5"/>
    </row>
    <row r="149" spans="2:7" ht="12.75">
      <c r="B149" s="108"/>
      <c r="C149" s="108"/>
      <c r="D149" s="108"/>
      <c r="E149" s="4"/>
      <c r="F149" s="5"/>
      <c r="G149" s="5"/>
    </row>
    <row r="150" spans="2:7" ht="12.75">
      <c r="B150" s="108"/>
      <c r="C150" s="108"/>
      <c r="D150" s="108"/>
      <c r="E150" s="4"/>
      <c r="F150" s="5"/>
      <c r="G150" s="5"/>
    </row>
    <row r="151" spans="2:7" ht="12.75">
      <c r="B151" s="108"/>
      <c r="C151" s="108"/>
      <c r="D151" s="108"/>
      <c r="E151" s="4"/>
      <c r="F151" s="5"/>
      <c r="G151" s="5"/>
    </row>
    <row r="152" spans="2:7" ht="12.75">
      <c r="B152" s="108"/>
      <c r="C152" s="108"/>
      <c r="D152" s="108"/>
      <c r="E152" s="4"/>
      <c r="F152" s="5"/>
      <c r="G152" s="5"/>
    </row>
    <row r="153" spans="2:7" ht="12.75">
      <c r="B153" s="108"/>
      <c r="C153" s="108"/>
      <c r="D153" s="108"/>
      <c r="E153" s="4"/>
      <c r="F153" s="5"/>
      <c r="G153" s="5"/>
    </row>
    <row r="154" spans="2:7" ht="12.75">
      <c r="B154" s="108"/>
      <c r="C154" s="108"/>
      <c r="D154" s="108"/>
      <c r="E154" s="4"/>
      <c r="F154" s="5"/>
      <c r="G154" s="5"/>
    </row>
    <row r="155" spans="2:7" ht="12.75">
      <c r="B155" s="108"/>
      <c r="C155" s="108"/>
      <c r="D155" s="108"/>
      <c r="E155" s="4"/>
      <c r="F155" s="5"/>
      <c r="G155" s="5"/>
    </row>
    <row r="156" spans="2:7" ht="12.75">
      <c r="B156" s="108"/>
      <c r="C156" s="108"/>
      <c r="D156" s="108"/>
      <c r="E156" s="4"/>
      <c r="F156" s="5"/>
      <c r="G156" s="5"/>
    </row>
    <row r="157" spans="2:7" ht="12.75">
      <c r="B157" s="108"/>
      <c r="C157" s="108"/>
      <c r="D157" s="108"/>
      <c r="E157" s="4"/>
      <c r="F157" s="5"/>
      <c r="G157" s="5"/>
    </row>
    <row r="158" spans="2:7" ht="12.75">
      <c r="B158" s="108"/>
      <c r="C158" s="108"/>
      <c r="D158" s="108"/>
      <c r="E158" s="4"/>
      <c r="F158" s="5"/>
      <c r="G158" s="5"/>
    </row>
    <row r="159" spans="2:7" ht="12.75">
      <c r="B159" s="108"/>
      <c r="C159" s="108"/>
      <c r="D159" s="108"/>
      <c r="E159" s="4"/>
      <c r="F159" s="5"/>
      <c r="G159" s="5"/>
    </row>
    <row r="160" spans="2:9" ht="12.75">
      <c r="B160" s="108"/>
      <c r="C160" s="108"/>
      <c r="D160" s="108"/>
      <c r="E160" s="4"/>
      <c r="F160" s="5"/>
      <c r="G160" s="5"/>
      <c r="H160" s="4"/>
      <c r="I160" s="4"/>
    </row>
    <row r="161" spans="2:9" ht="12.75">
      <c r="B161" s="108"/>
      <c r="C161" s="108"/>
      <c r="D161" s="108"/>
      <c r="E161" s="4"/>
      <c r="F161" s="5"/>
      <c r="G161" s="5"/>
      <c r="H161" s="4"/>
      <c r="I161" s="4"/>
    </row>
    <row r="162" spans="2:9" ht="12.75">
      <c r="B162" s="108"/>
      <c r="C162" s="108"/>
      <c r="D162" s="108"/>
      <c r="E162" s="4"/>
      <c r="F162" s="5"/>
      <c r="G162" s="5"/>
      <c r="H162" s="4"/>
      <c r="I162" s="4"/>
    </row>
    <row r="163" spans="2:9" ht="12.75">
      <c r="B163" s="108"/>
      <c r="C163" s="108"/>
      <c r="D163" s="108"/>
      <c r="E163" s="4"/>
      <c r="F163" s="5"/>
      <c r="G163" s="5"/>
      <c r="H163" s="4"/>
      <c r="I163" s="4"/>
    </row>
    <row r="164" spans="5:9" ht="12.75">
      <c r="E164" s="4"/>
      <c r="F164" s="5"/>
      <c r="G164" s="5"/>
      <c r="H164" s="4"/>
      <c r="I164" s="4"/>
    </row>
    <row r="165" spans="5:9" ht="12.75">
      <c r="E165" s="4"/>
      <c r="F165" s="5"/>
      <c r="G165" s="5"/>
      <c r="H165" s="4"/>
      <c r="I165" s="4"/>
    </row>
    <row r="166" spans="5:9" ht="12.75">
      <c r="E166" s="4"/>
      <c r="F166" s="5"/>
      <c r="G166" s="5"/>
      <c r="H166" s="4"/>
      <c r="I166" s="4"/>
    </row>
    <row r="167" spans="5:9" ht="12.75">
      <c r="E167" s="4"/>
      <c r="F167" s="5"/>
      <c r="G167" s="5"/>
      <c r="H167" s="4"/>
      <c r="I167" s="4"/>
    </row>
    <row r="168" spans="5:9" ht="12.75">
      <c r="E168" s="4"/>
      <c r="F168" s="5"/>
      <c r="G168" s="5"/>
      <c r="H168" s="4"/>
      <c r="I168" s="4"/>
    </row>
    <row r="169" spans="5:9" ht="12.75">
      <c r="E169" s="4"/>
      <c r="F169" s="5"/>
      <c r="G169" s="5"/>
      <c r="H169" s="4"/>
      <c r="I169" s="4"/>
    </row>
    <row r="170" spans="5:9" ht="12.75">
      <c r="E170" s="4"/>
      <c r="F170" s="5"/>
      <c r="G170" s="5"/>
      <c r="H170" s="4"/>
      <c r="I170" s="4"/>
    </row>
    <row r="171" spans="5:9" ht="12.75">
      <c r="E171" s="4"/>
      <c r="F171" s="5"/>
      <c r="G171" s="5"/>
      <c r="H171" s="4"/>
      <c r="I171" s="4"/>
    </row>
    <row r="172" spans="5:9" ht="12.75">
      <c r="E172" s="4"/>
      <c r="F172" s="5"/>
      <c r="G172" s="5"/>
      <c r="H172" s="4"/>
      <c r="I172" s="4"/>
    </row>
    <row r="173" spans="5:9" ht="12.75">
      <c r="E173" s="4"/>
      <c r="F173" s="5"/>
      <c r="G173" s="5"/>
      <c r="H173" s="4"/>
      <c r="I173" s="4"/>
    </row>
    <row r="174" spans="5:9" ht="12.75">
      <c r="E174" s="4"/>
      <c r="F174" s="5"/>
      <c r="G174" s="5"/>
      <c r="H174" s="4"/>
      <c r="I174" s="4"/>
    </row>
    <row r="175" spans="5:9" ht="12.75">
      <c r="E175" s="4"/>
      <c r="F175" s="5"/>
      <c r="G175" s="5"/>
      <c r="H175" s="4"/>
      <c r="I175" s="4"/>
    </row>
    <row r="176" spans="5:9" ht="12.75">
      <c r="E176" s="4"/>
      <c r="F176" s="5"/>
      <c r="G176" s="5"/>
      <c r="H176" s="4"/>
      <c r="I176" s="4"/>
    </row>
    <row r="177" spans="5:9" ht="12.75">
      <c r="E177" s="4"/>
      <c r="F177" s="5"/>
      <c r="G177" s="5"/>
      <c r="H177" s="4"/>
      <c r="I177" s="4"/>
    </row>
    <row r="178" spans="5:9" ht="12.75">
      <c r="E178" s="4"/>
      <c r="F178" s="5"/>
      <c r="G178" s="5"/>
      <c r="H178" s="4"/>
      <c r="I178" s="4"/>
    </row>
    <row r="179" spans="5:9" ht="12.75">
      <c r="E179" s="4"/>
      <c r="F179" s="5"/>
      <c r="G179" s="5"/>
      <c r="H179" s="4"/>
      <c r="I179" s="4"/>
    </row>
    <row r="180" spans="5:9" ht="12.75">
      <c r="E180" s="4"/>
      <c r="F180" s="5"/>
      <c r="G180" s="5"/>
      <c r="H180" s="4"/>
      <c r="I180" s="4"/>
    </row>
    <row r="181" spans="5:9" ht="12.75">
      <c r="E181" s="4"/>
      <c r="F181" s="5"/>
      <c r="G181" s="5"/>
      <c r="H181" s="4"/>
      <c r="I181" s="4"/>
    </row>
    <row r="182" spans="5:9" ht="12.75">
      <c r="E182" s="4"/>
      <c r="F182" s="5"/>
      <c r="G182" s="5"/>
      <c r="H182" s="4"/>
      <c r="I182" s="4"/>
    </row>
    <row r="183" spans="5:9" ht="12.75">
      <c r="E183" s="4"/>
      <c r="F183" s="5"/>
      <c r="G183" s="5"/>
      <c r="H183" s="4"/>
      <c r="I183" s="4"/>
    </row>
    <row r="184" spans="5:9" ht="12.75">
      <c r="E184" s="4"/>
      <c r="F184" s="5"/>
      <c r="G184" s="5"/>
      <c r="H184" s="4"/>
      <c r="I184" s="4"/>
    </row>
    <row r="185" spans="5:9" ht="12.75">
      <c r="E185" s="4"/>
      <c r="F185" s="5"/>
      <c r="G185" s="5"/>
      <c r="H185" s="4"/>
      <c r="I185" s="4"/>
    </row>
    <row r="186" spans="5:9" ht="12.75">
      <c r="E186" s="4"/>
      <c r="F186" s="5"/>
      <c r="G186" s="5"/>
      <c r="H186" s="4"/>
      <c r="I186" s="4"/>
    </row>
    <row r="187" spans="5:9" ht="12.75">
      <c r="E187" s="4"/>
      <c r="F187" s="5"/>
      <c r="G187" s="5"/>
      <c r="H187" s="4"/>
      <c r="I187" s="4"/>
    </row>
    <row r="188" spans="4:9" ht="12.75">
      <c r="D188" s="4"/>
      <c r="E188" s="4"/>
      <c r="F188" s="5"/>
      <c r="G188" s="5"/>
      <c r="H188" s="4"/>
      <c r="I188" s="4"/>
    </row>
    <row r="189" spans="4:9" ht="12.75">
      <c r="D189" s="4"/>
      <c r="E189" s="4"/>
      <c r="F189" s="5"/>
      <c r="G189" s="5"/>
      <c r="H189" s="4"/>
      <c r="I189" s="4"/>
    </row>
    <row r="190" spans="4:9" ht="12.75">
      <c r="D190" s="4"/>
      <c r="E190" s="4"/>
      <c r="F190" s="5"/>
      <c r="G190" s="5"/>
      <c r="H190" s="4"/>
      <c r="I190" s="4"/>
    </row>
    <row r="191" spans="4:9" ht="12.75">
      <c r="D191" s="4"/>
      <c r="E191" s="4"/>
      <c r="F191" s="5"/>
      <c r="G191" s="5"/>
      <c r="H191" s="4"/>
      <c r="I191" s="4"/>
    </row>
    <row r="192" spans="4:9" ht="12.75">
      <c r="D192" s="4"/>
      <c r="E192" s="4"/>
      <c r="F192" s="5"/>
      <c r="G192" s="5"/>
      <c r="H192" s="4"/>
      <c r="I192" s="4"/>
    </row>
    <row r="193" spans="4:9" ht="12.75">
      <c r="D193" s="4"/>
      <c r="E193" s="4"/>
      <c r="F193" s="5"/>
      <c r="G193" s="5"/>
      <c r="H193" s="4"/>
      <c r="I193" s="4"/>
    </row>
    <row r="194" spans="4:9" ht="12.75">
      <c r="D194" s="4"/>
      <c r="E194" s="4"/>
      <c r="F194" s="5"/>
      <c r="G194" s="5"/>
      <c r="H194" s="4"/>
      <c r="I194" s="4"/>
    </row>
    <row r="195" spans="4:9" ht="12.75">
      <c r="D195" s="4"/>
      <c r="E195" s="4"/>
      <c r="F195" s="5"/>
      <c r="G195" s="5"/>
      <c r="H195" s="4"/>
      <c r="I195" s="4"/>
    </row>
    <row r="196" spans="4:9" ht="12.75">
      <c r="D196" s="4"/>
      <c r="E196" s="4"/>
      <c r="F196" s="5"/>
      <c r="G196" s="5"/>
      <c r="H196" s="4"/>
      <c r="I196" s="4"/>
    </row>
    <row r="197" spans="4:9" ht="12.75">
      <c r="D197" s="4"/>
      <c r="E197" s="4"/>
      <c r="F197" s="5"/>
      <c r="G197" s="5"/>
      <c r="H197" s="4"/>
      <c r="I197" s="4"/>
    </row>
    <row r="198" spans="4:9" ht="12.75">
      <c r="D198" s="4"/>
      <c r="E198" s="4"/>
      <c r="F198" s="5"/>
      <c r="G198" s="5"/>
      <c r="H198" s="4"/>
      <c r="I198" s="4"/>
    </row>
    <row r="199" spans="4:9" ht="12.75">
      <c r="D199" s="4"/>
      <c r="E199" s="4"/>
      <c r="F199" s="5"/>
      <c r="G199" s="5"/>
      <c r="H199" s="4"/>
      <c r="I199" s="4"/>
    </row>
    <row r="200" spans="4:9" ht="12.75">
      <c r="D200" s="4"/>
      <c r="E200" s="4"/>
      <c r="F200" s="5"/>
      <c r="G200" s="5"/>
      <c r="H200" s="4"/>
      <c r="I200" s="4"/>
    </row>
    <row r="201" spans="4:9" ht="12.75">
      <c r="D201" s="4"/>
      <c r="E201" s="4"/>
      <c r="F201" s="5"/>
      <c r="G201" s="5"/>
      <c r="H201" s="4"/>
      <c r="I201" s="4"/>
    </row>
    <row r="202" spans="4:9" ht="12.75">
      <c r="D202" s="4"/>
      <c r="E202" s="4"/>
      <c r="F202" s="5"/>
      <c r="G202" s="5"/>
      <c r="H202" s="4"/>
      <c r="I202" s="4"/>
    </row>
    <row r="203" spans="4:9" ht="12.75">
      <c r="D203" s="4"/>
      <c r="E203" s="4"/>
      <c r="F203" s="5"/>
      <c r="G203" s="5"/>
      <c r="H203" s="4"/>
      <c r="I203" s="4"/>
    </row>
    <row r="204" spans="4:9" ht="12.75">
      <c r="D204" s="4"/>
      <c r="E204" s="4"/>
      <c r="F204" s="5"/>
      <c r="G204" s="5"/>
      <c r="H204" s="4"/>
      <c r="I204" s="4"/>
    </row>
    <row r="205" spans="4:9" ht="12.75">
      <c r="D205" s="4"/>
      <c r="E205" s="4"/>
      <c r="F205" s="5"/>
      <c r="G205" s="5"/>
      <c r="H205" s="4"/>
      <c r="I205" s="4"/>
    </row>
    <row r="206" spans="4:9" ht="12.75">
      <c r="D206" s="4"/>
      <c r="E206" s="4"/>
      <c r="F206" s="5"/>
      <c r="G206" s="5"/>
      <c r="H206" s="4"/>
      <c r="I206" s="4"/>
    </row>
    <row r="207" spans="4:9" ht="12.75">
      <c r="D207" s="4"/>
      <c r="E207" s="4"/>
      <c r="F207" s="5"/>
      <c r="G207" s="5"/>
      <c r="H207" s="4"/>
      <c r="I207" s="4"/>
    </row>
    <row r="208" spans="4:9" ht="12.75">
      <c r="D208" s="4"/>
      <c r="E208" s="4"/>
      <c r="F208" s="5"/>
      <c r="G208" s="5"/>
      <c r="H208" s="4"/>
      <c r="I208" s="4"/>
    </row>
    <row r="209" spans="4:9" ht="12.75">
      <c r="D209" s="4"/>
      <c r="E209" s="4"/>
      <c r="F209" s="5"/>
      <c r="G209" s="5"/>
      <c r="H209" s="4"/>
      <c r="I209" s="4"/>
    </row>
    <row r="210" spans="4:9" ht="12.75">
      <c r="D210" s="4"/>
      <c r="E210" s="4"/>
      <c r="F210" s="5"/>
      <c r="G210" s="5"/>
      <c r="H210" s="4"/>
      <c r="I210" s="4"/>
    </row>
    <row r="211" spans="4:9" ht="12.75">
      <c r="D211" s="4"/>
      <c r="E211" s="4"/>
      <c r="F211" s="5"/>
      <c r="G211" s="5"/>
      <c r="H211" s="4"/>
      <c r="I211" s="4"/>
    </row>
    <row r="212" spans="4:9" ht="12.75">
      <c r="D212" s="4"/>
      <c r="E212" s="4"/>
      <c r="F212" s="5"/>
      <c r="G212" s="5"/>
      <c r="H212" s="4"/>
      <c r="I212" s="4"/>
    </row>
    <row r="213" spans="4:9" ht="12.75">
      <c r="D213" s="4"/>
      <c r="E213" s="4"/>
      <c r="F213" s="5"/>
      <c r="G213" s="5"/>
      <c r="H213" s="4"/>
      <c r="I213" s="4"/>
    </row>
    <row r="214" spans="4:9" ht="12.75">
      <c r="D214" s="4"/>
      <c r="E214" s="4"/>
      <c r="F214" s="5"/>
      <c r="G214" s="5"/>
      <c r="H214" s="4"/>
      <c r="I214" s="4"/>
    </row>
    <row r="215" spans="4:9" ht="12.75">
      <c r="D215" s="4"/>
      <c r="E215" s="4"/>
      <c r="F215" s="5"/>
      <c r="G215" s="5"/>
      <c r="H215" s="4"/>
      <c r="I215" s="4"/>
    </row>
    <row r="216" spans="4:9" ht="12.75">
      <c r="D216" s="4"/>
      <c r="E216" s="4"/>
      <c r="F216" s="5"/>
      <c r="G216" s="5"/>
      <c r="H216" s="4"/>
      <c r="I216" s="4"/>
    </row>
    <row r="217" spans="4:9" ht="12.75">
      <c r="D217" s="4"/>
      <c r="E217" s="4"/>
      <c r="F217" s="5"/>
      <c r="G217" s="5"/>
      <c r="H217" s="4"/>
      <c r="I217" s="4"/>
    </row>
    <row r="218" spans="4:9" ht="12.75">
      <c r="D218" s="4"/>
      <c r="E218" s="4"/>
      <c r="F218" s="5"/>
      <c r="G218" s="5"/>
      <c r="H218" s="4"/>
      <c r="I218" s="4"/>
    </row>
    <row r="219" spans="4:9" ht="12.75">
      <c r="D219" s="4"/>
      <c r="E219" s="4"/>
      <c r="F219" s="5"/>
      <c r="G219" s="5"/>
      <c r="H219" s="4"/>
      <c r="I219" s="4"/>
    </row>
    <row r="220" spans="4:9" ht="12.75">
      <c r="D220" s="4"/>
      <c r="E220" s="4"/>
      <c r="F220" s="5"/>
      <c r="G220" s="5"/>
      <c r="H220" s="4"/>
      <c r="I220" s="4"/>
    </row>
    <row r="221" spans="4:9" ht="12.75">
      <c r="D221" s="4"/>
      <c r="E221" s="4"/>
      <c r="F221" s="5"/>
      <c r="G221" s="5"/>
      <c r="H221" s="4"/>
      <c r="I221" s="4"/>
    </row>
    <row r="222" spans="4:9" ht="12.75">
      <c r="D222" s="4"/>
      <c r="E222" s="4"/>
      <c r="F222" s="5"/>
      <c r="G222" s="5"/>
      <c r="H222" s="4"/>
      <c r="I222" s="4"/>
    </row>
    <row r="223" spans="4:9" ht="12.75">
      <c r="D223" s="4"/>
      <c r="E223" s="4"/>
      <c r="F223" s="5"/>
      <c r="G223" s="5"/>
      <c r="H223" s="4"/>
      <c r="I223" s="4"/>
    </row>
    <row r="224" spans="4:9" ht="12.75">
      <c r="D224" s="4"/>
      <c r="E224" s="4"/>
      <c r="F224" s="5"/>
      <c r="G224" s="5"/>
      <c r="H224" s="4"/>
      <c r="I224" s="4"/>
    </row>
    <row r="225" spans="4:9" ht="12.75">
      <c r="D225" s="4"/>
      <c r="E225" s="4"/>
      <c r="F225" s="5"/>
      <c r="G225" s="5"/>
      <c r="H225" s="4"/>
      <c r="I225" s="4"/>
    </row>
    <row r="226" spans="4:9" ht="12.75">
      <c r="D226" s="4"/>
      <c r="E226" s="4"/>
      <c r="F226" s="5"/>
      <c r="G226" s="5"/>
      <c r="H226" s="4"/>
      <c r="I226" s="4"/>
    </row>
    <row r="227" spans="4:9" ht="12.75">
      <c r="D227" s="4"/>
      <c r="E227" s="4"/>
      <c r="F227" s="5"/>
      <c r="G227" s="5"/>
      <c r="H227" s="4"/>
      <c r="I227" s="4"/>
    </row>
    <row r="228" spans="4:9" ht="12.75">
      <c r="D228" s="4"/>
      <c r="E228" s="4"/>
      <c r="F228" s="5"/>
      <c r="G228" s="5"/>
      <c r="H228" s="4"/>
      <c r="I228" s="4"/>
    </row>
    <row r="229" spans="4:9" ht="12.75">
      <c r="D229" s="4"/>
      <c r="E229" s="4"/>
      <c r="F229" s="5"/>
      <c r="G229" s="5"/>
      <c r="H229" s="4"/>
      <c r="I229" s="4"/>
    </row>
    <row r="230" spans="4:9" ht="12.75">
      <c r="D230" s="4"/>
      <c r="E230" s="4"/>
      <c r="F230" s="5"/>
      <c r="G230" s="5"/>
      <c r="H230" s="4"/>
      <c r="I230" s="4"/>
    </row>
    <row r="231" spans="4:9" ht="12.75">
      <c r="D231" s="4"/>
      <c r="E231" s="4"/>
      <c r="F231" s="5"/>
      <c r="G231" s="5"/>
      <c r="H231" s="4"/>
      <c r="I231" s="4"/>
    </row>
    <row r="232" spans="4:9" ht="12.75">
      <c r="D232" s="4"/>
      <c r="E232" s="4"/>
      <c r="F232" s="5"/>
      <c r="G232" s="5"/>
      <c r="H232" s="4"/>
      <c r="I232" s="4"/>
    </row>
    <row r="233" spans="4:9" ht="12.75">
      <c r="D233" s="4"/>
      <c r="E233" s="4"/>
      <c r="F233" s="5"/>
      <c r="G233" s="5"/>
      <c r="H233" s="4"/>
      <c r="I233" s="4"/>
    </row>
    <row r="234" spans="4:9" ht="12.75">
      <c r="D234" s="4"/>
      <c r="E234" s="4"/>
      <c r="F234" s="5"/>
      <c r="G234" s="5"/>
      <c r="H234" s="4"/>
      <c r="I234" s="4"/>
    </row>
    <row r="235" spans="4:9" ht="12.75">
      <c r="D235" s="4"/>
      <c r="E235" s="4"/>
      <c r="F235" s="5"/>
      <c r="G235" s="5"/>
      <c r="H235" s="4"/>
      <c r="I235" s="4"/>
    </row>
    <row r="236" spans="4:9" ht="12.75">
      <c r="D236" s="4"/>
      <c r="E236" s="4"/>
      <c r="F236" s="5"/>
      <c r="G236" s="5"/>
      <c r="H236" s="4"/>
      <c r="I236" s="4"/>
    </row>
    <row r="237" spans="4:9" ht="12.75">
      <c r="D237" s="4"/>
      <c r="E237" s="4"/>
      <c r="F237" s="5"/>
      <c r="G237" s="5"/>
      <c r="H237" s="4"/>
      <c r="I237" s="4"/>
    </row>
    <row r="238" spans="4:9" ht="12.75">
      <c r="D238" s="4"/>
      <c r="E238" s="4"/>
      <c r="F238" s="5"/>
      <c r="G238" s="5"/>
      <c r="H238" s="4"/>
      <c r="I238" s="4"/>
    </row>
    <row r="239" spans="4:9" ht="12.75">
      <c r="D239" s="4"/>
      <c r="E239" s="4"/>
      <c r="F239" s="5"/>
      <c r="G239" s="5"/>
      <c r="H239" s="4"/>
      <c r="I239" s="4"/>
    </row>
    <row r="240" spans="4:9" ht="12.75">
      <c r="D240" s="4"/>
      <c r="E240" s="4"/>
      <c r="F240" s="5"/>
      <c r="G240" s="5"/>
      <c r="H240" s="4"/>
      <c r="I240" s="4"/>
    </row>
    <row r="241" spans="4:9" ht="12.75">
      <c r="D241" s="4"/>
      <c r="E241" s="4"/>
      <c r="F241" s="5"/>
      <c r="G241" s="5"/>
      <c r="H241" s="4"/>
      <c r="I241" s="4"/>
    </row>
    <row r="242" spans="4:9" ht="12.75">
      <c r="D242" s="4"/>
      <c r="E242" s="4"/>
      <c r="F242" s="5"/>
      <c r="G242" s="5"/>
      <c r="H242" s="4"/>
      <c r="I242" s="4"/>
    </row>
    <row r="243" spans="4:9" ht="12.75">
      <c r="D243" s="4"/>
      <c r="E243" s="4"/>
      <c r="F243" s="5"/>
      <c r="G243" s="5"/>
      <c r="H243" s="4"/>
      <c r="I243" s="4"/>
    </row>
    <row r="244" spans="4:9" ht="12.75">
      <c r="D244" s="4"/>
      <c r="E244" s="4"/>
      <c r="F244" s="5"/>
      <c r="G244" s="5"/>
      <c r="H244" s="4"/>
      <c r="I244" s="4"/>
    </row>
    <row r="245" spans="4:9" ht="12.75">
      <c r="D245" s="4"/>
      <c r="E245" s="4"/>
      <c r="F245" s="5"/>
      <c r="G245" s="5"/>
      <c r="H245" s="4"/>
      <c r="I245" s="4"/>
    </row>
    <row r="246" spans="4:9" ht="12.75">
      <c r="D246" s="4"/>
      <c r="E246" s="4"/>
      <c r="F246" s="5"/>
      <c r="G246" s="5"/>
      <c r="H246" s="4"/>
      <c r="I246" s="4"/>
    </row>
    <row r="247" spans="4:9" ht="12.75">
      <c r="D247" s="4"/>
      <c r="E247" s="4"/>
      <c r="F247" s="5"/>
      <c r="G247" s="5"/>
      <c r="H247" s="4"/>
      <c r="I247" s="4"/>
    </row>
    <row r="248" spans="4:9" ht="12.75">
      <c r="D248" s="4"/>
      <c r="E248" s="4"/>
      <c r="F248" s="5"/>
      <c r="G248" s="5"/>
      <c r="H248" s="4"/>
      <c r="I248" s="4"/>
    </row>
    <row r="249" spans="4:9" ht="12.75">
      <c r="D249" s="4"/>
      <c r="E249" s="4"/>
      <c r="F249" s="5"/>
      <c r="G249" s="5"/>
      <c r="H249" s="4"/>
      <c r="I249" s="4"/>
    </row>
    <row r="250" spans="4:9" ht="12.75">
      <c r="D250" s="4"/>
      <c r="E250" s="4"/>
      <c r="F250" s="5"/>
      <c r="G250" s="5"/>
      <c r="H250" s="4"/>
      <c r="I250" s="4"/>
    </row>
    <row r="251" spans="4:9" ht="12.75">
      <c r="D251" s="4"/>
      <c r="E251" s="4"/>
      <c r="F251" s="5"/>
      <c r="G251" s="5"/>
      <c r="H251" s="4"/>
      <c r="I251" s="4"/>
    </row>
    <row r="252" spans="4:9" ht="12.75">
      <c r="D252" s="4"/>
      <c r="E252" s="4"/>
      <c r="F252" s="5"/>
      <c r="G252" s="5"/>
      <c r="H252" s="4"/>
      <c r="I252" s="4"/>
    </row>
    <row r="253" spans="4:9" ht="12.75">
      <c r="D253" s="4"/>
      <c r="E253" s="4"/>
      <c r="F253" s="5"/>
      <c r="G253" s="5"/>
      <c r="H253" s="4"/>
      <c r="I253" s="4"/>
    </row>
    <row r="254" spans="4:9" ht="12.75">
      <c r="D254" s="4"/>
      <c r="E254" s="4"/>
      <c r="F254" s="5"/>
      <c r="G254" s="5"/>
      <c r="H254" s="4"/>
      <c r="I254" s="4"/>
    </row>
    <row r="255" spans="4:9" ht="12.75">
      <c r="D255" s="4"/>
      <c r="E255" s="4"/>
      <c r="F255" s="5"/>
      <c r="G255" s="5"/>
      <c r="H255" s="4"/>
      <c r="I255" s="4"/>
    </row>
    <row r="256" spans="4:9" ht="12.75">
      <c r="D256" s="4"/>
      <c r="E256" s="4"/>
      <c r="F256" s="5"/>
      <c r="G256" s="5"/>
      <c r="H256" s="4"/>
      <c r="I256" s="4"/>
    </row>
    <row r="257" spans="4:9" ht="12.75">
      <c r="D257" s="4"/>
      <c r="E257" s="4"/>
      <c r="F257" s="5"/>
      <c r="G257" s="5"/>
      <c r="H257" s="4"/>
      <c r="I257" s="4"/>
    </row>
    <row r="258" spans="4:9" ht="12.75">
      <c r="D258" s="4"/>
      <c r="E258" s="4"/>
      <c r="F258" s="5"/>
      <c r="G258" s="5"/>
      <c r="H258" s="4"/>
      <c r="I258" s="4"/>
    </row>
    <row r="259" spans="4:9" ht="12.75">
      <c r="D259" s="4"/>
      <c r="E259" s="4"/>
      <c r="F259" s="5"/>
      <c r="G259" s="5"/>
      <c r="H259" s="4"/>
      <c r="I259" s="4"/>
    </row>
    <row r="260" spans="4:9" ht="12.75">
      <c r="D260" s="4"/>
      <c r="E260" s="4"/>
      <c r="F260" s="5"/>
      <c r="G260" s="5"/>
      <c r="H260" s="4"/>
      <c r="I260" s="4"/>
    </row>
  </sheetData>
  <mergeCells count="7">
    <mergeCell ref="A1:D1"/>
    <mergeCell ref="A4:A5"/>
    <mergeCell ref="B4:B5"/>
    <mergeCell ref="C4:C5"/>
    <mergeCell ref="D4:D5"/>
    <mergeCell ref="E4:E5"/>
    <mergeCell ref="A129:D129"/>
  </mergeCells>
  <printOptions horizontalCentered="1"/>
  <pageMargins left="0.5513888888888889" right="0.5513888888888889" top="2.204861111111111" bottom="0.5902777777777778" header="0.5118055555555555" footer="0.5118055555555555"/>
  <pageSetup horizontalDpi="300" verticalDpi="300" orientation="landscape" paperSize="9" scale="95"/>
  <headerFooter alignWithMargins="0">
    <oddHeader>&amp;R&amp;9Załącznik nr 1
do uchwały Rady Gminy nr  XLIV/186/13
z dnia  30.12.2013r.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1" sqref="I11"/>
    </sheetView>
  </sheetViews>
  <sheetFormatPr defaultColWidth="9.00390625" defaultRowHeight="12.75"/>
  <cols>
    <col min="1" max="1" width="4.25390625" style="108" customWidth="1"/>
    <col min="2" max="2" width="13.00390625" style="344" customWidth="1"/>
    <col min="3" max="3" width="17.125" style="108" customWidth="1"/>
    <col min="4" max="4" width="18.375" style="108" customWidth="1"/>
    <col min="5" max="5" width="27.125" style="108" customWidth="1"/>
    <col min="6" max="16384" width="9.125" style="108" customWidth="1"/>
  </cols>
  <sheetData>
    <row r="1" spans="1:5" ht="37.5" customHeight="1">
      <c r="A1" s="466" t="s">
        <v>556</v>
      </c>
      <c r="B1" s="466"/>
      <c r="C1" s="466"/>
      <c r="D1" s="466"/>
      <c r="E1" s="466"/>
    </row>
    <row r="2" spans="1:5" ht="65.25" customHeight="1">
      <c r="A2" s="467" t="s">
        <v>348</v>
      </c>
      <c r="B2" s="467" t="s">
        <v>3</v>
      </c>
      <c r="C2" s="467" t="s">
        <v>4</v>
      </c>
      <c r="D2" s="468" t="s">
        <v>557</v>
      </c>
      <c r="E2" s="468" t="s">
        <v>558</v>
      </c>
    </row>
    <row r="3" spans="1:5" ht="9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</row>
    <row r="4" spans="1:5" s="260" customFormat="1" ht="25.5" customHeight="1">
      <c r="A4" s="469" t="s">
        <v>361</v>
      </c>
      <c r="B4" s="470">
        <v>600</v>
      </c>
      <c r="C4" s="470">
        <v>60016</v>
      </c>
      <c r="D4" s="470">
        <v>4270</v>
      </c>
      <c r="E4" s="471">
        <v>11623</v>
      </c>
    </row>
    <row r="5" spans="1:5" s="260" customFormat="1" ht="12.75" customHeight="1" hidden="1">
      <c r="A5" s="469"/>
      <c r="B5" s="470"/>
      <c r="C5" s="470"/>
      <c r="D5" s="470"/>
      <c r="E5" s="471"/>
    </row>
    <row r="6" spans="1:6" s="260" customFormat="1" ht="12.75" customHeight="1" hidden="1">
      <c r="A6" s="469"/>
      <c r="B6" s="470"/>
      <c r="C6" s="470"/>
      <c r="D6" s="470"/>
      <c r="E6" s="471"/>
      <c r="F6" s="260" t="s">
        <v>276</v>
      </c>
    </row>
    <row r="7" spans="1:5" s="260" customFormat="1" ht="27" customHeight="1">
      <c r="A7" s="469" t="s">
        <v>364</v>
      </c>
      <c r="B7" s="470">
        <v>600</v>
      </c>
      <c r="C7" s="470">
        <v>60016</v>
      </c>
      <c r="D7" s="470">
        <v>6050</v>
      </c>
      <c r="E7" s="471">
        <v>26597</v>
      </c>
    </row>
    <row r="8" spans="1:5" s="260" customFormat="1" ht="12.75" customHeight="1" hidden="1">
      <c r="A8" s="469"/>
      <c r="B8" s="470"/>
      <c r="C8" s="470"/>
      <c r="D8" s="470"/>
      <c r="E8" s="471"/>
    </row>
    <row r="9" spans="1:5" s="260" customFormat="1" ht="12.75" customHeight="1" hidden="1">
      <c r="A9" s="469"/>
      <c r="B9" s="470"/>
      <c r="C9" s="470"/>
      <c r="D9" s="470"/>
      <c r="E9" s="471"/>
    </row>
    <row r="10" spans="1:5" ht="20.25" customHeight="1">
      <c r="A10" s="45" t="s">
        <v>366</v>
      </c>
      <c r="B10" s="45">
        <v>900</v>
      </c>
      <c r="C10" s="45">
        <v>90001</v>
      </c>
      <c r="D10" s="45">
        <v>6050</v>
      </c>
      <c r="E10" s="472">
        <v>14921</v>
      </c>
    </row>
    <row r="11" spans="1:5" ht="20.25" customHeight="1">
      <c r="A11" s="45" t="s">
        <v>369</v>
      </c>
      <c r="B11" s="45">
        <v>900</v>
      </c>
      <c r="C11" s="45">
        <v>90095</v>
      </c>
      <c r="D11" s="45">
        <v>4210</v>
      </c>
      <c r="E11" s="472">
        <v>6708</v>
      </c>
    </row>
    <row r="12" spans="1:5" ht="20.25" customHeight="1">
      <c r="A12" s="45" t="s">
        <v>372</v>
      </c>
      <c r="B12" s="45">
        <v>900</v>
      </c>
      <c r="C12" s="45">
        <v>90095</v>
      </c>
      <c r="D12" s="45">
        <v>4300</v>
      </c>
      <c r="E12" s="472">
        <v>45248</v>
      </c>
    </row>
    <row r="13" spans="1:5" ht="20.25" customHeight="1">
      <c r="A13" s="45" t="s">
        <v>501</v>
      </c>
      <c r="B13" s="45">
        <v>921</v>
      </c>
      <c r="C13" s="45">
        <v>92109</v>
      </c>
      <c r="D13" s="45">
        <v>4210</v>
      </c>
      <c r="E13" s="472">
        <v>29695</v>
      </c>
    </row>
    <row r="14" spans="1:5" ht="20.25" customHeight="1">
      <c r="A14" s="45" t="s">
        <v>379</v>
      </c>
      <c r="B14" s="45">
        <v>921</v>
      </c>
      <c r="C14" s="45">
        <v>92109</v>
      </c>
      <c r="D14" s="45">
        <v>4270</v>
      </c>
      <c r="E14" s="472">
        <v>24177</v>
      </c>
    </row>
    <row r="15" spans="1:5" ht="20.25" customHeight="1">
      <c r="A15" s="45" t="s">
        <v>381</v>
      </c>
      <c r="B15" s="45">
        <v>921</v>
      </c>
      <c r="C15" s="45">
        <v>92109</v>
      </c>
      <c r="D15" s="45">
        <v>6050</v>
      </c>
      <c r="E15" s="472">
        <v>15746</v>
      </c>
    </row>
    <row r="16" spans="1:5" ht="20.25" customHeight="1">
      <c r="A16" s="45" t="s">
        <v>385</v>
      </c>
      <c r="B16" s="45">
        <v>921</v>
      </c>
      <c r="C16" s="45">
        <v>92195</v>
      </c>
      <c r="D16" s="45">
        <v>4210</v>
      </c>
      <c r="E16" s="472">
        <v>4000</v>
      </c>
    </row>
    <row r="17" spans="1:5" ht="20.25" customHeight="1">
      <c r="A17" s="45" t="s">
        <v>388</v>
      </c>
      <c r="B17" s="45">
        <v>921</v>
      </c>
      <c r="C17" s="45">
        <v>92195</v>
      </c>
      <c r="D17" s="45">
        <v>4300</v>
      </c>
      <c r="E17" s="472">
        <v>12144</v>
      </c>
    </row>
    <row r="18" spans="1:5" ht="30.75" customHeight="1">
      <c r="A18" s="473" t="s">
        <v>559</v>
      </c>
      <c r="B18" s="473"/>
      <c r="C18" s="473"/>
      <c r="D18" s="473"/>
      <c r="E18" s="465">
        <f>SUM(E4:E17)</f>
        <v>190859</v>
      </c>
    </row>
    <row r="22" ht="12.75">
      <c r="B22" s="474" t="s">
        <v>133</v>
      </c>
    </row>
  </sheetData>
  <mergeCells count="12">
    <mergeCell ref="A1:E1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  <mergeCell ref="A18:D18"/>
  </mergeCells>
  <printOptions horizontalCentered="1"/>
  <pageMargins left="0.5513888888888889" right="0.39375" top="1.2201388888888889" bottom="0.39375" header="0.5118055555555555" footer="0.5118055555555555"/>
  <pageSetup horizontalDpi="300" verticalDpi="300" orientation="portrait" paperSize="9"/>
  <headerFooter alignWithMargins="0">
    <oddHeader>&amp;RZałącznik nr 10
do uchwały Rady Gminy Nr  XLIV/186/13
z dnia  30.12.13r.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4" sqref="G4"/>
    </sheetView>
  </sheetViews>
  <sheetFormatPr defaultColWidth="12.00390625" defaultRowHeight="12.75"/>
  <cols>
    <col min="1" max="1" width="9.125" style="0" customWidth="1"/>
    <col min="2" max="2" width="11.125" style="0" customWidth="1"/>
    <col min="3" max="3" width="12.875" style="0" customWidth="1"/>
    <col min="4" max="4" width="31.75390625" style="0" customWidth="1"/>
    <col min="5" max="5" width="23.625" style="0" customWidth="1"/>
    <col min="6" max="16384" width="11.625" style="0" customWidth="1"/>
  </cols>
  <sheetData>
    <row r="1" spans="1:4" ht="46.5" customHeight="1">
      <c r="A1" s="475" t="s">
        <v>560</v>
      </c>
      <c r="B1" s="475"/>
      <c r="C1" s="476" t="s">
        <v>556</v>
      </c>
      <c r="D1" s="477"/>
    </row>
    <row r="2" spans="1:5" ht="39" customHeight="1">
      <c r="A2" s="478" t="s">
        <v>3</v>
      </c>
      <c r="B2" s="478" t="s">
        <v>4</v>
      </c>
      <c r="C2" s="478" t="s">
        <v>5</v>
      </c>
      <c r="D2" s="479" t="s">
        <v>561</v>
      </c>
      <c r="E2" s="480" t="s">
        <v>562</v>
      </c>
    </row>
    <row r="3" spans="1:5" ht="53.25" customHeight="1">
      <c r="A3" s="481">
        <v>900</v>
      </c>
      <c r="B3" s="481">
        <v>90095</v>
      </c>
      <c r="C3" s="481">
        <v>4300</v>
      </c>
      <c r="D3" s="482" t="s">
        <v>563</v>
      </c>
      <c r="E3" s="483">
        <v>9894.16</v>
      </c>
    </row>
    <row r="4" spans="1:5" ht="43.5" customHeight="1">
      <c r="A4" s="484">
        <v>921</v>
      </c>
      <c r="B4" s="484">
        <v>92109</v>
      </c>
      <c r="C4" s="484">
        <v>4270</v>
      </c>
      <c r="D4" s="485" t="s">
        <v>564</v>
      </c>
      <c r="E4" s="486">
        <f>2000+9133.81+4000</f>
        <v>15133.81</v>
      </c>
    </row>
    <row r="5" spans="1:5" ht="22.5" customHeight="1">
      <c r="A5" s="481">
        <v>921</v>
      </c>
      <c r="B5" s="481">
        <v>92109</v>
      </c>
      <c r="C5" s="487">
        <v>4210</v>
      </c>
      <c r="D5" s="482" t="s">
        <v>565</v>
      </c>
      <c r="E5" s="483">
        <v>9120</v>
      </c>
    </row>
    <row r="6" spans="1:5" ht="39.75" customHeight="1">
      <c r="A6" s="484">
        <v>900</v>
      </c>
      <c r="B6" s="484">
        <v>90095</v>
      </c>
      <c r="C6" s="484">
        <v>4300</v>
      </c>
      <c r="D6" s="485" t="s">
        <v>566</v>
      </c>
      <c r="E6" s="486">
        <v>8404.72</v>
      </c>
    </row>
    <row r="7" spans="1:5" ht="37.5" customHeight="1">
      <c r="A7" s="484">
        <v>921</v>
      </c>
      <c r="B7" s="484">
        <v>92109</v>
      </c>
      <c r="C7" s="484">
        <v>4210</v>
      </c>
      <c r="D7" s="485" t="s">
        <v>567</v>
      </c>
      <c r="E7" s="486">
        <v>1500</v>
      </c>
    </row>
    <row r="8" spans="1:5" ht="27.75" customHeight="1">
      <c r="A8" s="488">
        <v>921</v>
      </c>
      <c r="B8" s="488">
        <v>92195</v>
      </c>
      <c r="C8" s="488">
        <v>4300</v>
      </c>
      <c r="D8" s="489" t="s">
        <v>567</v>
      </c>
      <c r="E8" s="486">
        <f>3000+2000+1292.98</f>
        <v>6292.98</v>
      </c>
    </row>
    <row r="9" spans="1:5" ht="22.5" customHeight="1">
      <c r="A9" s="481">
        <v>900</v>
      </c>
      <c r="B9" s="481">
        <v>90001</v>
      </c>
      <c r="C9" s="487">
        <v>6050</v>
      </c>
      <c r="D9" s="482" t="s">
        <v>568</v>
      </c>
      <c r="E9" s="483">
        <v>14921.03</v>
      </c>
    </row>
    <row r="10" spans="1:5" ht="22.5" customHeight="1">
      <c r="A10" s="484">
        <v>921</v>
      </c>
      <c r="B10" s="484">
        <v>92109</v>
      </c>
      <c r="C10" s="484">
        <v>4270</v>
      </c>
      <c r="D10" s="485" t="s">
        <v>569</v>
      </c>
      <c r="E10" s="486">
        <v>9043.05</v>
      </c>
    </row>
    <row r="11" spans="1:5" ht="22.5" customHeight="1">
      <c r="A11" s="481">
        <v>900</v>
      </c>
      <c r="B11" s="481">
        <v>90095</v>
      </c>
      <c r="C11" s="481">
        <v>4210</v>
      </c>
      <c r="D11" s="482" t="s">
        <v>570</v>
      </c>
      <c r="E11" s="483">
        <v>6707.98</v>
      </c>
    </row>
    <row r="12" spans="1:5" ht="22.5" customHeight="1">
      <c r="A12" s="484">
        <v>900</v>
      </c>
      <c r="B12" s="484">
        <v>90095</v>
      </c>
      <c r="C12" s="484">
        <v>4300</v>
      </c>
      <c r="D12" s="485" t="s">
        <v>570</v>
      </c>
      <c r="E12" s="486">
        <v>3000</v>
      </c>
    </row>
    <row r="13" spans="1:5" ht="22.5" customHeight="1">
      <c r="A13" s="484">
        <v>900</v>
      </c>
      <c r="B13" s="484">
        <v>90095</v>
      </c>
      <c r="C13" s="484">
        <v>4300</v>
      </c>
      <c r="D13" s="485" t="s">
        <v>571</v>
      </c>
      <c r="E13" s="486">
        <v>6607.07</v>
      </c>
    </row>
    <row r="14" spans="1:5" ht="22.5" customHeight="1">
      <c r="A14" s="484">
        <v>921</v>
      </c>
      <c r="B14" s="484">
        <v>92109</v>
      </c>
      <c r="C14" s="484">
        <v>4210</v>
      </c>
      <c r="D14" s="485" t="s">
        <v>571</v>
      </c>
      <c r="E14" s="486">
        <v>4500</v>
      </c>
    </row>
    <row r="15" spans="1:5" ht="22.5" customHeight="1">
      <c r="A15" s="484">
        <v>921</v>
      </c>
      <c r="B15" s="484">
        <v>92195</v>
      </c>
      <c r="C15" s="484">
        <v>4300</v>
      </c>
      <c r="D15" s="485" t="s">
        <v>571</v>
      </c>
      <c r="E15" s="486">
        <v>1500</v>
      </c>
    </row>
    <row r="16" spans="1:5" ht="22.5" customHeight="1">
      <c r="A16" s="484">
        <v>900</v>
      </c>
      <c r="B16" s="484">
        <v>90095</v>
      </c>
      <c r="C16" s="484">
        <v>4300</v>
      </c>
      <c r="D16" s="485" t="s">
        <v>572</v>
      </c>
      <c r="E16" s="490">
        <f>2000+6351.52</f>
        <v>8351.52</v>
      </c>
    </row>
    <row r="17" spans="1:5" ht="22.5" customHeight="1">
      <c r="A17" s="484">
        <v>921</v>
      </c>
      <c r="B17" s="484">
        <v>92195</v>
      </c>
      <c r="C17" s="484">
        <v>4210</v>
      </c>
      <c r="D17" s="485" t="s">
        <v>573</v>
      </c>
      <c r="E17" s="486">
        <v>4000</v>
      </c>
    </row>
    <row r="18" spans="1:5" ht="22.5" customHeight="1">
      <c r="A18" s="484">
        <v>921</v>
      </c>
      <c r="B18" s="484">
        <v>92195</v>
      </c>
      <c r="C18" s="484">
        <v>4300</v>
      </c>
      <c r="D18" s="485" t="s">
        <v>573</v>
      </c>
      <c r="E18" s="486">
        <v>4351</v>
      </c>
    </row>
    <row r="19" spans="1:5" ht="22.5" customHeight="1">
      <c r="A19" s="484">
        <v>921</v>
      </c>
      <c r="B19" s="484">
        <v>92109</v>
      </c>
      <c r="C19" s="487">
        <v>6050</v>
      </c>
      <c r="D19" s="485" t="s">
        <v>574</v>
      </c>
      <c r="E19" s="490">
        <v>15745.54</v>
      </c>
    </row>
    <row r="20" spans="1:5" ht="22.5" customHeight="1">
      <c r="A20" s="484">
        <v>600</v>
      </c>
      <c r="B20" s="484">
        <v>60016</v>
      </c>
      <c r="C20" s="487">
        <v>6050</v>
      </c>
      <c r="D20" s="485" t="s">
        <v>575</v>
      </c>
      <c r="E20" s="490">
        <v>26597.2</v>
      </c>
    </row>
    <row r="21" spans="1:5" ht="22.5" customHeight="1">
      <c r="A21" s="481">
        <v>921</v>
      </c>
      <c r="B21" s="481">
        <v>92109</v>
      </c>
      <c r="C21" s="481">
        <v>4210</v>
      </c>
      <c r="D21" s="482" t="s">
        <v>576</v>
      </c>
      <c r="E21" s="483">
        <v>14575.27</v>
      </c>
    </row>
    <row r="22" spans="1:5" ht="22.5" customHeight="1">
      <c r="A22" s="484">
        <v>600</v>
      </c>
      <c r="B22" s="484">
        <v>60016</v>
      </c>
      <c r="C22" s="484">
        <v>4270</v>
      </c>
      <c r="D22" s="485" t="s">
        <v>577</v>
      </c>
      <c r="E22" s="486">
        <v>11622.98</v>
      </c>
    </row>
    <row r="23" spans="1:5" ht="22.5" customHeight="1">
      <c r="A23" s="481">
        <v>900</v>
      </c>
      <c r="B23" s="481">
        <v>90095</v>
      </c>
      <c r="C23" s="481">
        <v>4300</v>
      </c>
      <c r="D23" s="482" t="s">
        <v>578</v>
      </c>
      <c r="E23" s="483">
        <f>8089.85+900</f>
        <v>8989.85</v>
      </c>
    </row>
    <row r="24" spans="1:5" ht="33" customHeight="1">
      <c r="A24" s="491" t="s">
        <v>579</v>
      </c>
      <c r="B24" s="491"/>
      <c r="C24" s="491"/>
      <c r="D24" s="491"/>
      <c r="E24" s="492">
        <v>190859</v>
      </c>
    </row>
    <row r="25" spans="1:4" ht="12.75">
      <c r="A25" s="493" t="s">
        <v>580</v>
      </c>
      <c r="D25" s="494"/>
    </row>
    <row r="26" spans="1:4" ht="12.75">
      <c r="A26" s="493" t="s">
        <v>581</v>
      </c>
      <c r="D26" s="494"/>
    </row>
    <row r="28" ht="12.75">
      <c r="A28" s="495" t="s">
        <v>582</v>
      </c>
    </row>
    <row r="34" ht="12.75">
      <c r="A34" s="496"/>
    </row>
  </sheetData>
  <mergeCells count="2">
    <mergeCell ref="A1:B1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&amp;R&amp;"Times New Roman,Normalny"&amp;12Załącznik nr 10a do Uchwały Rady Gminy Piecki nr XLIV/186/13 z dnia 30.12.2013 r.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479"/>
  <sheetViews>
    <sheetView workbookViewId="0" topLeftCell="A1">
      <selection activeCell="L340" sqref="L340"/>
    </sheetView>
  </sheetViews>
  <sheetFormatPr defaultColWidth="9.00390625" defaultRowHeight="12.75"/>
  <cols>
    <col min="1" max="1" width="6.625" style="121" customWidth="1"/>
    <col min="2" max="2" width="9.75390625" style="121" customWidth="1"/>
    <col min="3" max="3" width="6.25390625" style="122" customWidth="1"/>
    <col min="4" max="4" width="32.375" style="123" customWidth="1"/>
    <col min="5" max="5" width="15.875" style="124" customWidth="1"/>
    <col min="6" max="8" width="11.625" style="125" customWidth="1"/>
    <col min="9" max="9" width="11.375" style="125" customWidth="1"/>
    <col min="10" max="10" width="13.00390625" style="125" customWidth="1"/>
    <col min="11" max="11" width="13.00390625" style="124" customWidth="1"/>
    <col min="12" max="12" width="13.25390625" style="124" customWidth="1"/>
    <col min="13" max="13" width="12.125" style="125" customWidth="1"/>
    <col min="14" max="14" width="11.375" style="125" customWidth="1"/>
    <col min="15" max="16" width="13.25390625" style="125" customWidth="1"/>
    <col min="17" max="17" width="10.75390625" style="121" customWidth="1"/>
    <col min="18" max="18" width="12.875" style="121" customWidth="1"/>
    <col min="19" max="61" width="9.125" style="126" customWidth="1"/>
    <col min="62" max="16384" width="9.125" style="127" customWidth="1"/>
  </cols>
  <sheetData>
    <row r="1" spans="1:18" ht="17.25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9"/>
      <c r="O1" s="129"/>
      <c r="P1" s="129"/>
      <c r="Q1" s="127"/>
      <c r="R1" s="127"/>
    </row>
    <row r="2" spans="1:14" ht="17.25">
      <c r="A2" s="130"/>
      <c r="B2" s="130"/>
      <c r="C2" s="131"/>
      <c r="D2" s="132"/>
      <c r="E2" s="133"/>
      <c r="F2" s="134"/>
      <c r="G2" s="134"/>
      <c r="L2" s="135"/>
      <c r="M2" s="136"/>
      <c r="N2" s="136"/>
    </row>
    <row r="3" spans="1:18" ht="12.75">
      <c r="A3" s="137"/>
      <c r="B3" s="137"/>
      <c r="C3" s="138"/>
      <c r="D3" s="139"/>
      <c r="E3" s="137"/>
      <c r="F3" s="140"/>
      <c r="H3" s="140"/>
      <c r="I3" s="140"/>
      <c r="J3" s="140"/>
      <c r="K3" s="137"/>
      <c r="L3" s="137"/>
      <c r="M3" s="140"/>
      <c r="N3" s="140"/>
      <c r="O3" s="140"/>
      <c r="P3" s="140"/>
      <c r="Q3" s="141"/>
      <c r="R3" s="141" t="s">
        <v>135</v>
      </c>
    </row>
    <row r="4" spans="1:61" s="147" customFormat="1" ht="18.75" customHeight="1">
      <c r="A4" s="142" t="s">
        <v>3</v>
      </c>
      <c r="B4" s="142" t="s">
        <v>4</v>
      </c>
      <c r="C4" s="143" t="s">
        <v>5</v>
      </c>
      <c r="D4" s="142" t="s">
        <v>136</v>
      </c>
      <c r="E4" s="144" t="s">
        <v>137</v>
      </c>
      <c r="F4" s="145" t="s">
        <v>138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</row>
    <row r="5" spans="1:61" s="147" customFormat="1" ht="20.25" customHeight="1">
      <c r="A5" s="142"/>
      <c r="B5" s="142"/>
      <c r="C5" s="143"/>
      <c r="D5" s="142"/>
      <c r="E5" s="144"/>
      <c r="F5" s="148" t="s">
        <v>139</v>
      </c>
      <c r="G5" s="144" t="s">
        <v>140</v>
      </c>
      <c r="H5" s="144"/>
      <c r="I5" s="144"/>
      <c r="J5" s="144"/>
      <c r="K5" s="144"/>
      <c r="L5" s="144"/>
      <c r="M5" s="144"/>
      <c r="N5" s="149"/>
      <c r="O5" s="150" t="s">
        <v>140</v>
      </c>
      <c r="P5" s="150"/>
      <c r="Q5" s="150"/>
      <c r="R5" s="150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</row>
    <row r="6" spans="1:61" s="147" customFormat="1" ht="132.75">
      <c r="A6" s="142"/>
      <c r="B6" s="142"/>
      <c r="C6" s="143"/>
      <c r="D6" s="142"/>
      <c r="E6" s="144"/>
      <c r="F6" s="148"/>
      <c r="G6" s="151" t="s">
        <v>141</v>
      </c>
      <c r="H6" s="151" t="s">
        <v>142</v>
      </c>
      <c r="I6" s="151" t="s">
        <v>143</v>
      </c>
      <c r="J6" s="151" t="s">
        <v>144</v>
      </c>
      <c r="K6" s="145" t="s">
        <v>145</v>
      </c>
      <c r="L6" s="145" t="s">
        <v>146</v>
      </c>
      <c r="M6" s="151" t="s">
        <v>147</v>
      </c>
      <c r="N6" s="152" t="s">
        <v>148</v>
      </c>
      <c r="O6" s="153" t="s">
        <v>149</v>
      </c>
      <c r="P6" s="153" t="s">
        <v>150</v>
      </c>
      <c r="Q6" s="154" t="s">
        <v>151</v>
      </c>
      <c r="R6" s="154" t="s">
        <v>152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</row>
    <row r="7" spans="1:61" s="147" customFormat="1" ht="11.25" customHeight="1">
      <c r="A7" s="155">
        <v>1</v>
      </c>
      <c r="B7" s="155">
        <v>2</v>
      </c>
      <c r="C7" s="156">
        <v>3</v>
      </c>
      <c r="D7" s="157">
        <v>4</v>
      </c>
      <c r="E7" s="158">
        <v>6</v>
      </c>
      <c r="F7" s="159">
        <v>7</v>
      </c>
      <c r="G7" s="159">
        <v>8</v>
      </c>
      <c r="H7" s="159">
        <v>9</v>
      </c>
      <c r="I7" s="159">
        <v>10</v>
      </c>
      <c r="J7" s="159">
        <v>11</v>
      </c>
      <c r="K7" s="160">
        <v>12</v>
      </c>
      <c r="L7" s="160">
        <v>13</v>
      </c>
      <c r="M7" s="159">
        <v>14</v>
      </c>
      <c r="N7" s="159">
        <v>15</v>
      </c>
      <c r="O7" s="161">
        <v>16</v>
      </c>
      <c r="P7" s="161">
        <v>17</v>
      </c>
      <c r="Q7" s="160">
        <v>18</v>
      </c>
      <c r="R7" s="160">
        <v>19</v>
      </c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</row>
    <row r="8" spans="1:61" s="168" customFormat="1" ht="26.25" customHeight="1">
      <c r="A8" s="162" t="s">
        <v>11</v>
      </c>
      <c r="B8" s="162"/>
      <c r="C8" s="163"/>
      <c r="D8" s="164" t="s">
        <v>153</v>
      </c>
      <c r="E8" s="165">
        <f>E9+E12</f>
        <v>1543236</v>
      </c>
      <c r="F8" s="165">
        <f>F9+F12</f>
        <v>11976</v>
      </c>
      <c r="G8" s="166"/>
      <c r="H8" s="165">
        <f>H9+H12</f>
        <v>11976</v>
      </c>
      <c r="I8" s="166"/>
      <c r="J8" s="166"/>
      <c r="K8" s="167"/>
      <c r="L8" s="167"/>
      <c r="M8" s="166"/>
      <c r="N8" s="165">
        <f>N9+N12</f>
        <v>1531260</v>
      </c>
      <c r="O8" s="165">
        <f>O9+O12</f>
        <v>0</v>
      </c>
      <c r="P8" s="165">
        <f>P9+P12</f>
        <v>1531260</v>
      </c>
      <c r="Q8" s="167"/>
      <c r="R8" s="167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</row>
    <row r="9" spans="1:61" s="174" customFormat="1" ht="26.25" customHeight="1">
      <c r="A9" s="169"/>
      <c r="B9" s="169" t="s">
        <v>13</v>
      </c>
      <c r="C9" s="143"/>
      <c r="D9" s="170" t="s">
        <v>154</v>
      </c>
      <c r="E9" s="171">
        <f>SUM(E10:E11)</f>
        <v>1531260</v>
      </c>
      <c r="F9" s="171">
        <f>SUM(F10:F11)</f>
        <v>0</v>
      </c>
      <c r="G9" s="171">
        <f>SUM(G10:G11)</f>
        <v>0</v>
      </c>
      <c r="H9" s="171">
        <f>SUM(H10:H11)</f>
        <v>0</v>
      </c>
      <c r="I9" s="171">
        <f>SUM(I10:I11)</f>
        <v>0</v>
      </c>
      <c r="J9" s="171">
        <f>SUM(J10:J11)</f>
        <v>0</v>
      </c>
      <c r="K9" s="171">
        <f>SUM(K10:K11)</f>
        <v>0</v>
      </c>
      <c r="L9" s="171">
        <f>SUM(L10:L11)</f>
        <v>0</v>
      </c>
      <c r="M9" s="171">
        <f>SUM(M10:M11)</f>
        <v>0</v>
      </c>
      <c r="N9" s="171">
        <f>SUM(N10:N11)</f>
        <v>1531260</v>
      </c>
      <c r="O9" s="171">
        <f>SUM(O10:O11)</f>
        <v>0</v>
      </c>
      <c r="P9" s="171">
        <f>SUM(P10:P11)</f>
        <v>1531260</v>
      </c>
      <c r="Q9" s="171">
        <f>SUM(Q10:Q11)</f>
        <v>0</v>
      </c>
      <c r="R9" s="172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</row>
    <row r="10" spans="1:61" s="147" customFormat="1" ht="26.25" customHeight="1">
      <c r="A10" s="175"/>
      <c r="B10" s="175"/>
      <c r="C10" s="176">
        <v>6058</v>
      </c>
      <c r="D10" s="177" t="s">
        <v>155</v>
      </c>
      <c r="E10" s="178">
        <v>893870</v>
      </c>
      <c r="F10" s="178"/>
      <c r="G10" s="178"/>
      <c r="H10" s="178"/>
      <c r="I10" s="178"/>
      <c r="J10" s="178"/>
      <c r="K10" s="179"/>
      <c r="L10" s="179"/>
      <c r="M10" s="178"/>
      <c r="N10" s="178">
        <v>893870</v>
      </c>
      <c r="O10" s="178"/>
      <c r="P10" s="178">
        <v>893870</v>
      </c>
      <c r="Q10" s="179"/>
      <c r="R10" s="179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</row>
    <row r="11" spans="1:61" s="147" customFormat="1" ht="26.25" customHeight="1">
      <c r="A11" s="175"/>
      <c r="B11" s="175"/>
      <c r="C11" s="176">
        <v>6059</v>
      </c>
      <c r="D11" s="177" t="s">
        <v>155</v>
      </c>
      <c r="E11" s="178">
        <v>637390</v>
      </c>
      <c r="F11" s="178"/>
      <c r="G11" s="178"/>
      <c r="H11" s="178"/>
      <c r="I11" s="178"/>
      <c r="J11" s="178"/>
      <c r="K11" s="179"/>
      <c r="L11" s="179"/>
      <c r="M11" s="178"/>
      <c r="N11" s="178">
        <v>637390</v>
      </c>
      <c r="O11" s="178"/>
      <c r="P11" s="178">
        <v>637390</v>
      </c>
      <c r="Q11" s="179"/>
      <c r="R11" s="179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</row>
    <row r="12" spans="1:61" s="174" customFormat="1" ht="26.25" customHeight="1">
      <c r="A12" s="169"/>
      <c r="B12" s="169" t="s">
        <v>156</v>
      </c>
      <c r="C12" s="143"/>
      <c r="D12" s="170" t="s">
        <v>157</v>
      </c>
      <c r="E12" s="171">
        <f>SUM(E13)</f>
        <v>11976</v>
      </c>
      <c r="F12" s="171">
        <f>SUM(F13)</f>
        <v>11976</v>
      </c>
      <c r="G12" s="171">
        <f>SUM(G13)</f>
        <v>0</v>
      </c>
      <c r="H12" s="171">
        <f>SUM(H13)</f>
        <v>11976</v>
      </c>
      <c r="I12" s="171">
        <f>SUM(I13)</f>
        <v>0</v>
      </c>
      <c r="J12" s="171">
        <f>SUM(J13)</f>
        <v>0</v>
      </c>
      <c r="K12" s="171">
        <f>SUM(K13)</f>
        <v>0</v>
      </c>
      <c r="L12" s="171">
        <f>SUM(L13)</f>
        <v>0</v>
      </c>
      <c r="M12" s="171">
        <f>SUM(M13)</f>
        <v>0</v>
      </c>
      <c r="N12" s="171">
        <f>SUM(N13)</f>
        <v>0</v>
      </c>
      <c r="O12" s="171">
        <f>SUM(O13)</f>
        <v>0</v>
      </c>
      <c r="P12" s="171">
        <f>SUM(P13)</f>
        <v>0</v>
      </c>
      <c r="Q12" s="171">
        <f>SUM(Q13)</f>
        <v>0</v>
      </c>
      <c r="R12" s="172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</row>
    <row r="13" spans="1:61" s="147" customFormat="1" ht="26.25" customHeight="1">
      <c r="A13" s="175"/>
      <c r="B13" s="175"/>
      <c r="C13" s="176" t="s">
        <v>158</v>
      </c>
      <c r="D13" s="177" t="s">
        <v>159</v>
      </c>
      <c r="E13" s="178">
        <v>11976</v>
      </c>
      <c r="F13" s="178">
        <v>11976</v>
      </c>
      <c r="G13" s="178"/>
      <c r="H13" s="178">
        <v>11976</v>
      </c>
      <c r="I13" s="178"/>
      <c r="J13" s="178"/>
      <c r="K13" s="179"/>
      <c r="L13" s="179"/>
      <c r="M13" s="178"/>
      <c r="N13" s="178"/>
      <c r="O13" s="178"/>
      <c r="P13" s="178"/>
      <c r="Q13" s="179"/>
      <c r="R13" s="179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</row>
    <row r="14" spans="1:61" s="168" customFormat="1" ht="26.25" customHeight="1">
      <c r="A14" s="180">
        <v>400</v>
      </c>
      <c r="B14" s="181"/>
      <c r="C14" s="182"/>
      <c r="D14" s="183" t="s">
        <v>160</v>
      </c>
      <c r="E14" s="165">
        <f>SUM(E15)</f>
        <v>690000</v>
      </c>
      <c r="F14" s="165">
        <f>SUM(F15)</f>
        <v>0</v>
      </c>
      <c r="G14" s="165">
        <f>SUM(G15)</f>
        <v>0</v>
      </c>
      <c r="H14" s="165">
        <f>SUM(H15)</f>
        <v>0</v>
      </c>
      <c r="I14" s="165">
        <f>SUM(I15)</f>
        <v>0</v>
      </c>
      <c r="J14" s="165">
        <f>SUM(J15)</f>
        <v>0</v>
      </c>
      <c r="K14" s="165">
        <f>SUM(K15)</f>
        <v>0</v>
      </c>
      <c r="L14" s="165">
        <f>SUM(L15)</f>
        <v>0</v>
      </c>
      <c r="M14" s="165">
        <f>SUM(M15)</f>
        <v>0</v>
      </c>
      <c r="N14" s="165">
        <f>SUM(N15)</f>
        <v>690000</v>
      </c>
      <c r="O14" s="165">
        <f>SUM(O15)</f>
        <v>0</v>
      </c>
      <c r="P14" s="165">
        <f>SUM(P15)</f>
        <v>0</v>
      </c>
      <c r="Q14" s="165">
        <f>SUM(Q15)</f>
        <v>0</v>
      </c>
      <c r="R14" s="165">
        <f>SUM(R15)</f>
        <v>0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</row>
    <row r="15" spans="1:61" s="174" customFormat="1" ht="26.25" customHeight="1">
      <c r="A15" s="169"/>
      <c r="B15" s="184">
        <v>40001</v>
      </c>
      <c r="C15" s="143"/>
      <c r="D15" s="170" t="s">
        <v>161</v>
      </c>
      <c r="E15" s="171">
        <f>SUM(E16)</f>
        <v>690000</v>
      </c>
      <c r="F15" s="171">
        <f>SUM(F16)</f>
        <v>0</v>
      </c>
      <c r="G15" s="171">
        <f>SUM(G16)</f>
        <v>0</v>
      </c>
      <c r="H15" s="171">
        <f>SUM(H16)</f>
        <v>0</v>
      </c>
      <c r="I15" s="171">
        <f>SUM(I16)</f>
        <v>0</v>
      </c>
      <c r="J15" s="171">
        <f>SUM(J16)</f>
        <v>0</v>
      </c>
      <c r="K15" s="171">
        <f>SUM(K16)</f>
        <v>0</v>
      </c>
      <c r="L15" s="171">
        <f>SUM(L16)</f>
        <v>0</v>
      </c>
      <c r="M15" s="171">
        <f>SUM(M16)</f>
        <v>0</v>
      </c>
      <c r="N15" s="171">
        <f>SUM(N16)</f>
        <v>690000</v>
      </c>
      <c r="O15" s="171">
        <f>SUM(O16)</f>
        <v>0</v>
      </c>
      <c r="P15" s="171">
        <f>SUM(P16)</f>
        <v>0</v>
      </c>
      <c r="Q15" s="171">
        <f>SUM(Q16)</f>
        <v>0</v>
      </c>
      <c r="R15" s="171">
        <f>SUM(R16)</f>
        <v>0</v>
      </c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</row>
    <row r="16" spans="1:61" s="147" customFormat="1" ht="26.25" customHeight="1">
      <c r="A16" s="175"/>
      <c r="B16" s="175"/>
      <c r="C16" s="176">
        <v>6230</v>
      </c>
      <c r="D16" s="177" t="s">
        <v>162</v>
      </c>
      <c r="E16" s="178">
        <v>690000</v>
      </c>
      <c r="F16" s="178"/>
      <c r="G16" s="178"/>
      <c r="H16" s="178"/>
      <c r="I16" s="178"/>
      <c r="J16" s="178"/>
      <c r="K16" s="179"/>
      <c r="L16" s="179"/>
      <c r="M16" s="178"/>
      <c r="N16" s="178">
        <v>690000</v>
      </c>
      <c r="O16" s="178"/>
      <c r="P16" s="178"/>
      <c r="Q16" s="179"/>
      <c r="R16" s="179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</row>
    <row r="17" spans="1:61" s="168" customFormat="1" ht="26.25" customHeight="1">
      <c r="A17" s="162" t="s">
        <v>163</v>
      </c>
      <c r="B17" s="162"/>
      <c r="C17" s="163"/>
      <c r="D17" s="164" t="s">
        <v>164</v>
      </c>
      <c r="E17" s="165">
        <f>E18+E22</f>
        <v>336623</v>
      </c>
      <c r="F17" s="165">
        <f>F18+F22</f>
        <v>261623</v>
      </c>
      <c r="G17" s="165">
        <f>G18+G22</f>
        <v>0</v>
      </c>
      <c r="H17" s="165">
        <f>H18+H22</f>
        <v>261623</v>
      </c>
      <c r="I17" s="165">
        <f>I18+I22</f>
        <v>0</v>
      </c>
      <c r="J17" s="165">
        <f>J18+J22</f>
        <v>0</v>
      </c>
      <c r="K17" s="165">
        <f>K18+K22</f>
        <v>0</v>
      </c>
      <c r="L17" s="165">
        <f>L18+L22</f>
        <v>0</v>
      </c>
      <c r="M17" s="165">
        <f>M18+M22</f>
        <v>0</v>
      </c>
      <c r="N17" s="165">
        <f>N18+N22</f>
        <v>75000</v>
      </c>
      <c r="O17" s="165">
        <f>O18+O22</f>
        <v>75000</v>
      </c>
      <c r="P17" s="165">
        <f>P18+P22</f>
        <v>0</v>
      </c>
      <c r="Q17" s="165">
        <f>Q18+Q22</f>
        <v>0</v>
      </c>
      <c r="R17" s="165">
        <f>R18+R22</f>
        <v>0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</row>
    <row r="18" spans="1:61" s="174" customFormat="1" ht="26.25" customHeight="1">
      <c r="A18" s="169"/>
      <c r="B18" s="169" t="s">
        <v>165</v>
      </c>
      <c r="C18" s="143"/>
      <c r="D18" s="170" t="s">
        <v>27</v>
      </c>
      <c r="E18" s="171">
        <f>SUM(E19:E21)</f>
        <v>336623</v>
      </c>
      <c r="F18" s="171">
        <f>SUM(F19:F21)</f>
        <v>261623</v>
      </c>
      <c r="G18" s="171"/>
      <c r="H18" s="171">
        <f>SUM(H19:H21)</f>
        <v>261623</v>
      </c>
      <c r="I18" s="171"/>
      <c r="J18" s="171"/>
      <c r="K18" s="172"/>
      <c r="L18" s="172"/>
      <c r="M18" s="171"/>
      <c r="N18" s="171">
        <f>SUM(N19:N21)</f>
        <v>75000</v>
      </c>
      <c r="O18" s="171">
        <f>SUM(O19:O21)</f>
        <v>75000</v>
      </c>
      <c r="P18" s="171"/>
      <c r="Q18" s="172"/>
      <c r="R18" s="172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</row>
    <row r="19" spans="1:61" s="147" customFormat="1" ht="26.25" customHeight="1">
      <c r="A19" s="175"/>
      <c r="B19" s="175"/>
      <c r="C19" s="176" t="s">
        <v>166</v>
      </c>
      <c r="D19" s="177" t="s">
        <v>167</v>
      </c>
      <c r="E19" s="178">
        <v>161623</v>
      </c>
      <c r="F19" s="185">
        <v>161623</v>
      </c>
      <c r="G19" s="185"/>
      <c r="H19" s="185">
        <v>161623</v>
      </c>
      <c r="I19" s="185"/>
      <c r="J19" s="185"/>
      <c r="K19" s="186"/>
      <c r="L19" s="186"/>
      <c r="M19" s="185"/>
      <c r="N19" s="185"/>
      <c r="O19" s="185"/>
      <c r="P19" s="185"/>
      <c r="Q19" s="186"/>
      <c r="R19" s="18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</row>
    <row r="20" spans="1:61" s="147" customFormat="1" ht="26.25" customHeight="1">
      <c r="A20" s="175"/>
      <c r="B20" s="175"/>
      <c r="C20" s="176">
        <v>4300</v>
      </c>
      <c r="D20" s="177" t="s">
        <v>168</v>
      </c>
      <c r="E20" s="178">
        <v>100000</v>
      </c>
      <c r="F20" s="185">
        <v>100000</v>
      </c>
      <c r="G20" s="185"/>
      <c r="H20" s="185">
        <v>100000</v>
      </c>
      <c r="I20" s="185"/>
      <c r="J20" s="185"/>
      <c r="K20" s="186"/>
      <c r="L20" s="186"/>
      <c r="M20" s="185"/>
      <c r="N20" s="185"/>
      <c r="O20" s="185"/>
      <c r="P20" s="185"/>
      <c r="Q20" s="186"/>
      <c r="R20" s="18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</row>
    <row r="21" spans="1:61" s="147" customFormat="1" ht="26.25" customHeight="1">
      <c r="A21" s="175"/>
      <c r="B21" s="175"/>
      <c r="C21" s="176" t="s">
        <v>169</v>
      </c>
      <c r="D21" s="177" t="s">
        <v>155</v>
      </c>
      <c r="E21" s="178">
        <v>75000</v>
      </c>
      <c r="F21" s="185"/>
      <c r="G21" s="185"/>
      <c r="H21" s="185"/>
      <c r="I21" s="185"/>
      <c r="J21" s="185"/>
      <c r="K21" s="186"/>
      <c r="L21" s="186"/>
      <c r="M21" s="185"/>
      <c r="N21" s="185">
        <v>75000</v>
      </c>
      <c r="O21" s="185">
        <v>75000</v>
      </c>
      <c r="P21" s="185"/>
      <c r="Q21" s="186"/>
      <c r="R21" s="18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</row>
    <row r="22" spans="1:61" s="147" customFormat="1" ht="12.75" customHeight="1" hidden="1">
      <c r="A22" s="187"/>
      <c r="B22" s="143">
        <v>60095</v>
      </c>
      <c r="C22" s="143"/>
      <c r="D22" s="170" t="s">
        <v>23</v>
      </c>
      <c r="E22" s="171">
        <f>SUM(E23:E24)</f>
        <v>0</v>
      </c>
      <c r="F22" s="171">
        <f>SUM(F23:F24)</f>
        <v>0</v>
      </c>
      <c r="G22" s="171">
        <f>SUM(G23:G24)</f>
        <v>0</v>
      </c>
      <c r="H22" s="171">
        <f>SUM(H23:H24)</f>
        <v>0</v>
      </c>
      <c r="I22" s="171">
        <f>SUM(I23:I24)</f>
        <v>0</v>
      </c>
      <c r="J22" s="171">
        <f>SUM(J23:J24)</f>
        <v>0</v>
      </c>
      <c r="K22" s="171">
        <f>SUM(K23:K24)</f>
        <v>0</v>
      </c>
      <c r="L22" s="171">
        <f>SUM(L23:L24)</f>
        <v>0</v>
      </c>
      <c r="M22" s="171">
        <f>SUM(M23:M24)</f>
        <v>0</v>
      </c>
      <c r="N22" s="171">
        <f>SUM(N23:N24)</f>
        <v>0</v>
      </c>
      <c r="O22" s="171">
        <f>SUM(O23:O24)</f>
        <v>0</v>
      </c>
      <c r="P22" s="171">
        <f>SUM(P23:P24)</f>
        <v>0</v>
      </c>
      <c r="Q22" s="171">
        <f>SUM(Q23:Q24)</f>
        <v>0</v>
      </c>
      <c r="R22" s="171">
        <f>SUM(R23:R24)</f>
        <v>0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</row>
    <row r="23" spans="1:61" s="147" customFormat="1" ht="12.75" customHeight="1" hidden="1">
      <c r="A23" s="175"/>
      <c r="B23" s="175"/>
      <c r="C23" s="176">
        <v>4300</v>
      </c>
      <c r="D23" s="177" t="s">
        <v>168</v>
      </c>
      <c r="E23" s="178"/>
      <c r="F23" s="185"/>
      <c r="G23" s="185"/>
      <c r="H23" s="185"/>
      <c r="I23" s="185"/>
      <c r="J23" s="185"/>
      <c r="K23" s="186"/>
      <c r="L23" s="186"/>
      <c r="M23" s="185"/>
      <c r="N23" s="185"/>
      <c r="O23" s="185"/>
      <c r="P23" s="185"/>
      <c r="Q23" s="186"/>
      <c r="R23" s="18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</row>
    <row r="24" spans="1:61" s="147" customFormat="1" ht="12.75" customHeight="1" hidden="1">
      <c r="A24" s="175"/>
      <c r="B24" s="175"/>
      <c r="C24" s="176">
        <v>6050</v>
      </c>
      <c r="D24" s="177" t="s">
        <v>155</v>
      </c>
      <c r="E24" s="178"/>
      <c r="F24" s="185"/>
      <c r="G24" s="185"/>
      <c r="H24" s="185"/>
      <c r="I24" s="185"/>
      <c r="J24" s="185"/>
      <c r="K24" s="186"/>
      <c r="L24" s="186"/>
      <c r="M24" s="185"/>
      <c r="N24" s="185"/>
      <c r="O24" s="185"/>
      <c r="P24" s="185"/>
      <c r="Q24" s="186"/>
      <c r="R24" s="18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</row>
    <row r="25" spans="1:61" s="168" customFormat="1" ht="26.25" customHeight="1">
      <c r="A25" s="162" t="s">
        <v>170</v>
      </c>
      <c r="B25" s="162"/>
      <c r="C25" s="163"/>
      <c r="D25" s="164" t="s">
        <v>28</v>
      </c>
      <c r="E25" s="165">
        <f>E26</f>
        <v>2200</v>
      </c>
      <c r="F25" s="165">
        <f>F26</f>
        <v>2200</v>
      </c>
      <c r="G25" s="165">
        <f>G26</f>
        <v>2200</v>
      </c>
      <c r="H25" s="165">
        <f>H26</f>
        <v>0</v>
      </c>
      <c r="I25" s="165">
        <f>I26</f>
        <v>0</v>
      </c>
      <c r="J25" s="165">
        <f>J26</f>
        <v>0</v>
      </c>
      <c r="K25" s="165">
        <f>K26</f>
        <v>0</v>
      </c>
      <c r="L25" s="165">
        <f>L26</f>
        <v>0</v>
      </c>
      <c r="M25" s="165">
        <f>M26</f>
        <v>0</v>
      </c>
      <c r="N25" s="165">
        <f>N26</f>
        <v>0</v>
      </c>
      <c r="O25" s="165">
        <f>O26</f>
        <v>0</v>
      </c>
      <c r="P25" s="165">
        <f>P26</f>
        <v>0</v>
      </c>
      <c r="Q25" s="165">
        <f>Q26</f>
        <v>0</v>
      </c>
      <c r="R25" s="188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</row>
    <row r="26" spans="1:61" s="174" customFormat="1" ht="26.25" customHeight="1">
      <c r="A26" s="169"/>
      <c r="B26" s="169" t="s">
        <v>171</v>
      </c>
      <c r="C26" s="143"/>
      <c r="D26" s="170" t="s">
        <v>23</v>
      </c>
      <c r="E26" s="171">
        <f>SUM(E27:E27)</f>
        <v>2200</v>
      </c>
      <c r="F26" s="189">
        <f>SUM(F27:F27)</f>
        <v>2200</v>
      </c>
      <c r="G26" s="189">
        <f>SUM(G27:G27)</f>
        <v>2200</v>
      </c>
      <c r="H26" s="189">
        <f>SUM(H27:H27)</f>
        <v>0</v>
      </c>
      <c r="I26" s="189">
        <f>SUM(I27:I27)</f>
        <v>0</v>
      </c>
      <c r="J26" s="189">
        <f>SUM(J27:J27)</f>
        <v>0</v>
      </c>
      <c r="K26" s="189">
        <f>SUM(K27:K27)</f>
        <v>0</v>
      </c>
      <c r="L26" s="189">
        <f>SUM(L27:L27)</f>
        <v>0</v>
      </c>
      <c r="M26" s="189">
        <f>SUM(M27:M27)</f>
        <v>0</v>
      </c>
      <c r="N26" s="189">
        <f>SUM(N27:N27)</f>
        <v>0</v>
      </c>
      <c r="O26" s="189">
        <f>SUM(O27:O27)</f>
        <v>0</v>
      </c>
      <c r="P26" s="189">
        <f>SUM(P27:P27)</f>
        <v>0</v>
      </c>
      <c r="Q26" s="189">
        <f>SUM(Q27:Q27)</f>
        <v>0</v>
      </c>
      <c r="R26" s="190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</row>
    <row r="27" spans="1:61" s="147" customFormat="1" ht="26.25" customHeight="1">
      <c r="A27" s="175"/>
      <c r="B27" s="175"/>
      <c r="C27" s="176" t="s">
        <v>172</v>
      </c>
      <c r="D27" s="177" t="s">
        <v>173</v>
      </c>
      <c r="E27" s="178">
        <v>2200</v>
      </c>
      <c r="F27" s="185">
        <v>2200</v>
      </c>
      <c r="G27" s="185">
        <v>2200</v>
      </c>
      <c r="H27" s="185"/>
      <c r="I27" s="185"/>
      <c r="J27" s="185"/>
      <c r="K27" s="186"/>
      <c r="L27" s="186"/>
      <c r="M27" s="185"/>
      <c r="N27" s="185"/>
      <c r="O27" s="185"/>
      <c r="P27" s="185"/>
      <c r="Q27" s="186"/>
      <c r="R27" s="18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</row>
    <row r="28" spans="1:61" s="168" customFormat="1" ht="26.25" customHeight="1">
      <c r="A28" s="162" t="s">
        <v>174</v>
      </c>
      <c r="B28" s="162"/>
      <c r="C28" s="163"/>
      <c r="D28" s="183" t="s">
        <v>32</v>
      </c>
      <c r="E28" s="165">
        <f>E29+E32</f>
        <v>115000</v>
      </c>
      <c r="F28" s="191">
        <f>F29+F32</f>
        <v>115000</v>
      </c>
      <c r="G28" s="192"/>
      <c r="H28" s="191">
        <f>H29+H32</f>
        <v>115000</v>
      </c>
      <c r="I28" s="192"/>
      <c r="J28" s="192"/>
      <c r="K28" s="188"/>
      <c r="L28" s="188"/>
      <c r="M28" s="192"/>
      <c r="N28" s="191">
        <f>SUM(N29)</f>
        <v>0</v>
      </c>
      <c r="O28" s="191">
        <f>SUM(O29)</f>
        <v>0</v>
      </c>
      <c r="P28" s="192"/>
      <c r="Q28" s="188"/>
      <c r="R28" s="188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</row>
    <row r="29" spans="1:61" s="174" customFormat="1" ht="26.25" customHeight="1">
      <c r="A29" s="169"/>
      <c r="B29" s="169" t="s">
        <v>175</v>
      </c>
      <c r="C29" s="143"/>
      <c r="D29" s="170" t="s">
        <v>176</v>
      </c>
      <c r="E29" s="171">
        <f>SUM(E30:E31)</f>
        <v>20000</v>
      </c>
      <c r="F29" s="189">
        <f>SUM(F30:F31)</f>
        <v>20000</v>
      </c>
      <c r="G29" s="189"/>
      <c r="H29" s="189">
        <f>SUM(H30:H31)</f>
        <v>20000</v>
      </c>
      <c r="I29" s="189"/>
      <c r="J29" s="189"/>
      <c r="K29" s="190"/>
      <c r="L29" s="190"/>
      <c r="M29" s="189"/>
      <c r="N29" s="189">
        <f>SUM(N30:N31)</f>
        <v>0</v>
      </c>
      <c r="O29" s="189">
        <f>SUM(O30:O31)</f>
        <v>0</v>
      </c>
      <c r="P29" s="189"/>
      <c r="Q29" s="190"/>
      <c r="R29" s="190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</row>
    <row r="30" spans="1:61" s="147" customFormat="1" ht="26.25" customHeight="1">
      <c r="A30" s="175"/>
      <c r="B30" s="175"/>
      <c r="C30" s="176" t="s">
        <v>177</v>
      </c>
      <c r="D30" s="177" t="s">
        <v>178</v>
      </c>
      <c r="E30" s="178">
        <v>2000</v>
      </c>
      <c r="F30" s="185">
        <v>2000</v>
      </c>
      <c r="G30" s="185"/>
      <c r="H30" s="185">
        <v>2000</v>
      </c>
      <c r="I30" s="185"/>
      <c r="J30" s="185"/>
      <c r="K30" s="186"/>
      <c r="L30" s="186"/>
      <c r="M30" s="185"/>
      <c r="N30" s="185"/>
      <c r="O30" s="185"/>
      <c r="P30" s="185"/>
      <c r="Q30" s="186"/>
      <c r="R30" s="18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</row>
    <row r="31" spans="1:61" s="147" customFormat="1" ht="26.25" customHeight="1">
      <c r="A31" s="175"/>
      <c r="B31" s="175"/>
      <c r="C31" s="176" t="s">
        <v>179</v>
      </c>
      <c r="D31" s="177" t="s">
        <v>168</v>
      </c>
      <c r="E31" s="178">
        <v>18000</v>
      </c>
      <c r="F31" s="185">
        <v>18000</v>
      </c>
      <c r="G31" s="185"/>
      <c r="H31" s="185">
        <v>18000</v>
      </c>
      <c r="I31" s="185"/>
      <c r="J31" s="185"/>
      <c r="K31" s="186"/>
      <c r="L31" s="186"/>
      <c r="M31" s="185"/>
      <c r="N31" s="185"/>
      <c r="O31" s="185"/>
      <c r="P31" s="185"/>
      <c r="Q31" s="186"/>
      <c r="R31" s="18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</row>
    <row r="32" spans="1:61" s="195" customFormat="1" ht="26.25" customHeight="1">
      <c r="A32" s="187"/>
      <c r="B32" s="169" t="s">
        <v>180</v>
      </c>
      <c r="C32" s="143"/>
      <c r="D32" s="170" t="s">
        <v>181</v>
      </c>
      <c r="E32" s="171">
        <f>SUM(E33:E34)</f>
        <v>95000</v>
      </c>
      <c r="F32" s="189">
        <f>SUM(F33:F34)</f>
        <v>95000</v>
      </c>
      <c r="G32" s="193"/>
      <c r="H32" s="189">
        <f>SUM(H33:H34)</f>
        <v>95000</v>
      </c>
      <c r="I32" s="193"/>
      <c r="J32" s="193"/>
      <c r="K32" s="194"/>
      <c r="L32" s="194"/>
      <c r="M32" s="193"/>
      <c r="N32" s="193"/>
      <c r="O32" s="193"/>
      <c r="P32" s="193"/>
      <c r="Q32" s="194"/>
      <c r="R32" s="194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</row>
    <row r="33" spans="1:61" s="147" customFormat="1" ht="26.25" customHeight="1">
      <c r="A33" s="175"/>
      <c r="B33" s="175"/>
      <c r="C33" s="176" t="s">
        <v>179</v>
      </c>
      <c r="D33" s="177" t="s">
        <v>168</v>
      </c>
      <c r="E33" s="178">
        <v>60000</v>
      </c>
      <c r="F33" s="185">
        <v>60000</v>
      </c>
      <c r="G33" s="185"/>
      <c r="H33" s="185">
        <v>60000</v>
      </c>
      <c r="I33" s="185"/>
      <c r="J33" s="185"/>
      <c r="K33" s="186"/>
      <c r="L33" s="186"/>
      <c r="M33" s="185"/>
      <c r="N33" s="185"/>
      <c r="O33" s="185"/>
      <c r="P33" s="185"/>
      <c r="Q33" s="186"/>
      <c r="R33" s="18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</row>
    <row r="34" spans="1:61" s="147" customFormat="1" ht="26.25" customHeight="1">
      <c r="A34" s="175"/>
      <c r="B34" s="175"/>
      <c r="C34" s="176">
        <v>4430</v>
      </c>
      <c r="D34" s="177" t="s">
        <v>182</v>
      </c>
      <c r="E34" s="178">
        <v>35000</v>
      </c>
      <c r="F34" s="185">
        <v>35000</v>
      </c>
      <c r="G34" s="185"/>
      <c r="H34" s="185">
        <v>35000</v>
      </c>
      <c r="I34" s="185"/>
      <c r="J34" s="185"/>
      <c r="K34" s="186"/>
      <c r="L34" s="186"/>
      <c r="M34" s="185"/>
      <c r="N34" s="185"/>
      <c r="O34" s="185"/>
      <c r="P34" s="185"/>
      <c r="Q34" s="186"/>
      <c r="R34" s="18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</row>
    <row r="35" spans="1:61" s="168" customFormat="1" ht="26.25" customHeight="1">
      <c r="A35" s="162" t="s">
        <v>183</v>
      </c>
      <c r="B35" s="162"/>
      <c r="C35" s="163"/>
      <c r="D35" s="164" t="s">
        <v>184</v>
      </c>
      <c r="E35" s="165">
        <f>E36+E38+E40</f>
        <v>135000</v>
      </c>
      <c r="F35" s="191">
        <f>F36+F38+F40</f>
        <v>135000</v>
      </c>
      <c r="G35" s="192">
        <f>G36+G38+G40</f>
        <v>0</v>
      </c>
      <c r="H35" s="191">
        <f>H36+H38+H40</f>
        <v>135000</v>
      </c>
      <c r="I35" s="191">
        <f>I36+I38+I40</f>
        <v>0</v>
      </c>
      <c r="J35" s="192"/>
      <c r="K35" s="188"/>
      <c r="L35" s="188"/>
      <c r="M35" s="192"/>
      <c r="N35" s="192"/>
      <c r="O35" s="192"/>
      <c r="P35" s="192"/>
      <c r="Q35" s="188"/>
      <c r="R35" s="188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</row>
    <row r="36" spans="1:61" s="174" customFormat="1" ht="26.25" customHeight="1">
      <c r="A36" s="169"/>
      <c r="B36" s="169" t="s">
        <v>185</v>
      </c>
      <c r="C36" s="143"/>
      <c r="D36" s="170" t="s">
        <v>186</v>
      </c>
      <c r="E36" s="171">
        <f>E37</f>
        <v>60000</v>
      </c>
      <c r="F36" s="171">
        <f>F37</f>
        <v>60000</v>
      </c>
      <c r="G36" s="171">
        <f>G37</f>
        <v>0</v>
      </c>
      <c r="H36" s="171">
        <f>H37</f>
        <v>60000</v>
      </c>
      <c r="I36" s="171">
        <f>I37</f>
        <v>0</v>
      </c>
      <c r="J36" s="171">
        <f>J37</f>
        <v>0</v>
      </c>
      <c r="K36" s="171">
        <f>K37</f>
        <v>0</v>
      </c>
      <c r="L36" s="171">
        <f>L37</f>
        <v>0</v>
      </c>
      <c r="M36" s="171">
        <f>M37</f>
        <v>0</v>
      </c>
      <c r="N36" s="171">
        <f>N37</f>
        <v>0</v>
      </c>
      <c r="O36" s="171">
        <f>O37</f>
        <v>0</v>
      </c>
      <c r="P36" s="171">
        <f>P37</f>
        <v>0</v>
      </c>
      <c r="Q36" s="171">
        <f>Q37</f>
        <v>0</v>
      </c>
      <c r="R36" s="171">
        <f>R37</f>
        <v>0</v>
      </c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</row>
    <row r="37" spans="1:61" s="147" customFormat="1" ht="26.25" customHeight="1">
      <c r="A37" s="175"/>
      <c r="B37" s="175"/>
      <c r="C37" s="176" t="s">
        <v>179</v>
      </c>
      <c r="D37" s="177" t="s">
        <v>168</v>
      </c>
      <c r="E37" s="178">
        <v>60000</v>
      </c>
      <c r="F37" s="185">
        <v>60000</v>
      </c>
      <c r="G37" s="185"/>
      <c r="H37" s="185">
        <v>60000</v>
      </c>
      <c r="I37" s="185"/>
      <c r="J37" s="185"/>
      <c r="K37" s="186"/>
      <c r="L37" s="186"/>
      <c r="M37" s="185"/>
      <c r="N37" s="185"/>
      <c r="O37" s="185"/>
      <c r="P37" s="185"/>
      <c r="Q37" s="186"/>
      <c r="R37" s="18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</row>
    <row r="38" spans="1:61" s="174" customFormat="1" ht="26.25" customHeight="1">
      <c r="A38" s="169"/>
      <c r="B38" s="169" t="s">
        <v>187</v>
      </c>
      <c r="C38" s="143"/>
      <c r="D38" s="170" t="s">
        <v>188</v>
      </c>
      <c r="E38" s="171">
        <f>SUM(E39:E39)</f>
        <v>28000</v>
      </c>
      <c r="F38" s="171">
        <f>SUM(F39:F39)</f>
        <v>28000</v>
      </c>
      <c r="G38" s="171">
        <f>SUM(G39:G39)</f>
        <v>0</v>
      </c>
      <c r="H38" s="171">
        <f>SUM(H39:H39)</f>
        <v>28000</v>
      </c>
      <c r="I38" s="171">
        <f>SUM(I39:I39)</f>
        <v>0</v>
      </c>
      <c r="J38" s="171">
        <f>SUM(J39:J39)</f>
        <v>0</v>
      </c>
      <c r="K38" s="171">
        <f>SUM(K39:K39)</f>
        <v>0</v>
      </c>
      <c r="L38" s="171">
        <f>SUM(L39:L39)</f>
        <v>0</v>
      </c>
      <c r="M38" s="171">
        <f>SUM(M39:M39)</f>
        <v>0</v>
      </c>
      <c r="N38" s="171">
        <f>SUM(N39:N39)</f>
        <v>0</v>
      </c>
      <c r="O38" s="171">
        <f>SUM(O39:O39)</f>
        <v>0</v>
      </c>
      <c r="P38" s="171">
        <f>SUM(P39:P39)</f>
        <v>0</v>
      </c>
      <c r="Q38" s="171">
        <f>SUM(Q39:Q39)</f>
        <v>0</v>
      </c>
      <c r="R38" s="190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</row>
    <row r="39" spans="1:61" s="174" customFormat="1" ht="26.25" customHeight="1">
      <c r="A39" s="196"/>
      <c r="B39" s="196"/>
      <c r="C39" s="197">
        <v>4300</v>
      </c>
      <c r="D39" s="198" t="s">
        <v>168</v>
      </c>
      <c r="E39" s="199">
        <v>28000</v>
      </c>
      <c r="F39" s="200">
        <v>28000</v>
      </c>
      <c r="G39" s="200"/>
      <c r="H39" s="200">
        <v>28000</v>
      </c>
      <c r="I39" s="200"/>
      <c r="J39" s="200"/>
      <c r="K39" s="201"/>
      <c r="L39" s="201"/>
      <c r="M39" s="202"/>
      <c r="N39" s="202"/>
      <c r="O39" s="202"/>
      <c r="P39" s="202"/>
      <c r="Q39" s="203"/>
      <c r="R39" s="20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</row>
    <row r="40" spans="1:61" s="147" customFormat="1" ht="26.25" customHeight="1">
      <c r="A40" s="187"/>
      <c r="B40" s="142">
        <v>71095</v>
      </c>
      <c r="C40" s="204"/>
      <c r="D40" s="170" t="s">
        <v>23</v>
      </c>
      <c r="E40" s="171">
        <f>E41</f>
        <v>47000</v>
      </c>
      <c r="F40" s="171">
        <f>F41</f>
        <v>47000</v>
      </c>
      <c r="G40" s="171">
        <f>G41</f>
        <v>0</v>
      </c>
      <c r="H40" s="171">
        <f>H41</f>
        <v>47000</v>
      </c>
      <c r="I40" s="171">
        <f>I41</f>
        <v>0</v>
      </c>
      <c r="J40" s="171">
        <f>J41</f>
        <v>0</v>
      </c>
      <c r="K40" s="171">
        <f>K41</f>
        <v>0</v>
      </c>
      <c r="L40" s="171">
        <f>L41</f>
        <v>0</v>
      </c>
      <c r="M40" s="171">
        <f>M41</f>
        <v>0</v>
      </c>
      <c r="N40" s="171">
        <f>N41</f>
        <v>0</v>
      </c>
      <c r="O40" s="171">
        <f>O41</f>
        <v>0</v>
      </c>
      <c r="P40" s="171">
        <f>P41</f>
        <v>0</v>
      </c>
      <c r="Q40" s="171">
        <f>Q41</f>
        <v>0</v>
      </c>
      <c r="R40" s="194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</row>
    <row r="41" spans="1:61" s="147" customFormat="1" ht="26.25" customHeight="1">
      <c r="A41" s="175"/>
      <c r="B41" s="175"/>
      <c r="C41" s="176">
        <v>4300</v>
      </c>
      <c r="D41" s="177" t="s">
        <v>168</v>
      </c>
      <c r="E41" s="178">
        <v>47000</v>
      </c>
      <c r="F41" s="185">
        <v>47000</v>
      </c>
      <c r="G41" s="185"/>
      <c r="H41" s="185">
        <v>47000</v>
      </c>
      <c r="I41" s="185"/>
      <c r="J41" s="185"/>
      <c r="K41" s="186"/>
      <c r="L41" s="186"/>
      <c r="M41" s="185"/>
      <c r="N41" s="185"/>
      <c r="O41" s="185"/>
      <c r="P41" s="185"/>
      <c r="Q41" s="186"/>
      <c r="R41" s="18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</row>
    <row r="42" spans="1:61" s="206" customFormat="1" ht="26.25" customHeight="1">
      <c r="A42" s="162" t="s">
        <v>189</v>
      </c>
      <c r="B42" s="162"/>
      <c r="C42" s="163"/>
      <c r="D42" s="183" t="s">
        <v>40</v>
      </c>
      <c r="E42" s="165">
        <f>E43+E50+E54+E76+E79</f>
        <v>2524820</v>
      </c>
      <c r="F42" s="191">
        <f>F43+F50+F54+F76+F79</f>
        <v>2524820</v>
      </c>
      <c r="G42" s="191">
        <f>G43+G50+G54+G76+G79</f>
        <v>1950347</v>
      </c>
      <c r="H42" s="191">
        <f>H43+H50+H54+H76+H79</f>
        <v>399373</v>
      </c>
      <c r="I42" s="191">
        <f>I43+I50+I54+I76+I79</f>
        <v>0</v>
      </c>
      <c r="J42" s="191">
        <f>J43+J50+J54+J76+J79</f>
        <v>175100</v>
      </c>
      <c r="K42" s="205"/>
      <c r="L42" s="205"/>
      <c r="M42" s="191"/>
      <c r="N42" s="191">
        <f>N43+N50+N54</f>
        <v>0</v>
      </c>
      <c r="O42" s="191">
        <f>O43+O50+O54</f>
        <v>0</v>
      </c>
      <c r="P42" s="191"/>
      <c r="Q42" s="205"/>
      <c r="R42" s="205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</row>
    <row r="43" spans="1:61" s="174" customFormat="1" ht="26.25" customHeight="1">
      <c r="A43" s="169"/>
      <c r="B43" s="169" t="s">
        <v>190</v>
      </c>
      <c r="C43" s="143"/>
      <c r="D43" s="170" t="s">
        <v>191</v>
      </c>
      <c r="E43" s="171">
        <f>SUM(E44:E49)</f>
        <v>47863</v>
      </c>
      <c r="F43" s="171">
        <f>SUM(F44:F49)</f>
        <v>47863</v>
      </c>
      <c r="G43" s="171">
        <f>SUM(G44:G49)</f>
        <v>46660</v>
      </c>
      <c r="H43" s="171">
        <f>SUM(H44:H49)</f>
        <v>1203</v>
      </c>
      <c r="I43" s="171">
        <f>SUM(I44:I49)</f>
        <v>0</v>
      </c>
      <c r="J43" s="171">
        <f>SUM(J44:J49)</f>
        <v>0</v>
      </c>
      <c r="K43" s="171">
        <f>SUM(K44:K49)</f>
        <v>0</v>
      </c>
      <c r="L43" s="190"/>
      <c r="M43" s="189"/>
      <c r="N43" s="189"/>
      <c r="O43" s="189"/>
      <c r="P43" s="189"/>
      <c r="Q43" s="190"/>
      <c r="R43" s="190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</row>
    <row r="44" spans="1:61" s="147" customFormat="1" ht="26.25" customHeight="1">
      <c r="A44" s="175"/>
      <c r="B44" s="175"/>
      <c r="C44" s="176" t="s">
        <v>192</v>
      </c>
      <c r="D44" s="177" t="s">
        <v>193</v>
      </c>
      <c r="E44" s="178">
        <v>39000</v>
      </c>
      <c r="F44" s="185">
        <v>39000</v>
      </c>
      <c r="G44" s="185">
        <v>39000</v>
      </c>
      <c r="H44" s="185"/>
      <c r="I44" s="185"/>
      <c r="J44" s="185"/>
      <c r="K44" s="186"/>
      <c r="L44" s="186"/>
      <c r="M44" s="185"/>
      <c r="N44" s="185"/>
      <c r="O44" s="185"/>
      <c r="P44" s="185"/>
      <c r="Q44" s="186"/>
      <c r="R44" s="18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</row>
    <row r="45" spans="1:61" s="147" customFormat="1" ht="26.25" customHeight="1">
      <c r="A45" s="175"/>
      <c r="B45" s="175"/>
      <c r="C45" s="176" t="s">
        <v>194</v>
      </c>
      <c r="D45" s="177" t="s">
        <v>195</v>
      </c>
      <c r="E45" s="178">
        <v>6704</v>
      </c>
      <c r="F45" s="185">
        <v>6704</v>
      </c>
      <c r="G45" s="185">
        <v>6704</v>
      </c>
      <c r="H45" s="185"/>
      <c r="I45" s="185"/>
      <c r="J45" s="185"/>
      <c r="K45" s="186"/>
      <c r="L45" s="186"/>
      <c r="M45" s="185"/>
      <c r="N45" s="185"/>
      <c r="O45" s="185"/>
      <c r="P45" s="185"/>
      <c r="Q45" s="186"/>
      <c r="R45" s="18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</row>
    <row r="46" spans="1:61" s="147" customFormat="1" ht="26.25" customHeight="1">
      <c r="A46" s="175"/>
      <c r="B46" s="175"/>
      <c r="C46" s="176" t="s">
        <v>196</v>
      </c>
      <c r="D46" s="177" t="s">
        <v>197</v>
      </c>
      <c r="E46" s="178">
        <v>956</v>
      </c>
      <c r="F46" s="185">
        <v>956</v>
      </c>
      <c r="G46" s="185">
        <v>956</v>
      </c>
      <c r="H46" s="185"/>
      <c r="I46" s="185"/>
      <c r="J46" s="185"/>
      <c r="K46" s="186"/>
      <c r="L46" s="186"/>
      <c r="M46" s="185"/>
      <c r="N46" s="185"/>
      <c r="O46" s="185"/>
      <c r="P46" s="185"/>
      <c r="Q46" s="186"/>
      <c r="R46" s="18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</row>
    <row r="47" spans="1:61" s="147" customFormat="1" ht="26.25" customHeight="1">
      <c r="A47" s="175"/>
      <c r="B47" s="175"/>
      <c r="C47" s="176">
        <v>4210</v>
      </c>
      <c r="D47" s="177" t="s">
        <v>198</v>
      </c>
      <c r="E47" s="178">
        <v>300</v>
      </c>
      <c r="F47" s="185">
        <v>300</v>
      </c>
      <c r="G47" s="185"/>
      <c r="H47" s="185">
        <v>300</v>
      </c>
      <c r="I47" s="185"/>
      <c r="J47" s="185"/>
      <c r="K47" s="186"/>
      <c r="L47" s="186"/>
      <c r="M47" s="185"/>
      <c r="N47" s="185"/>
      <c r="O47" s="185"/>
      <c r="P47" s="185"/>
      <c r="Q47" s="186"/>
      <c r="R47" s="18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</row>
    <row r="48" spans="1:61" s="147" customFormat="1" ht="26.25" customHeight="1">
      <c r="A48" s="175"/>
      <c r="B48" s="175"/>
      <c r="C48" s="176">
        <v>4300</v>
      </c>
      <c r="D48" s="177" t="s">
        <v>168</v>
      </c>
      <c r="E48" s="178">
        <v>503</v>
      </c>
      <c r="F48" s="185">
        <v>503</v>
      </c>
      <c r="G48" s="185"/>
      <c r="H48" s="185">
        <v>503</v>
      </c>
      <c r="I48" s="185"/>
      <c r="J48" s="185"/>
      <c r="K48" s="186"/>
      <c r="L48" s="186"/>
      <c r="M48" s="185"/>
      <c r="N48" s="185"/>
      <c r="O48" s="185"/>
      <c r="P48" s="185"/>
      <c r="Q48" s="186"/>
      <c r="R48" s="18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</row>
    <row r="49" spans="1:61" s="147" customFormat="1" ht="26.25" customHeight="1">
      <c r="A49" s="175"/>
      <c r="B49" s="175"/>
      <c r="C49" s="176">
        <v>4410</v>
      </c>
      <c r="D49" s="177" t="s">
        <v>199</v>
      </c>
      <c r="E49" s="178">
        <v>400</v>
      </c>
      <c r="F49" s="185">
        <v>400</v>
      </c>
      <c r="G49" s="185"/>
      <c r="H49" s="185">
        <v>400</v>
      </c>
      <c r="I49" s="185"/>
      <c r="J49" s="185"/>
      <c r="K49" s="186"/>
      <c r="L49" s="186"/>
      <c r="M49" s="185"/>
      <c r="N49" s="185"/>
      <c r="O49" s="185"/>
      <c r="P49" s="185"/>
      <c r="Q49" s="186"/>
      <c r="R49" s="18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</row>
    <row r="50" spans="1:61" s="174" customFormat="1" ht="26.25" customHeight="1">
      <c r="A50" s="169"/>
      <c r="B50" s="169" t="s">
        <v>200</v>
      </c>
      <c r="C50" s="143"/>
      <c r="D50" s="170" t="s">
        <v>201</v>
      </c>
      <c r="E50" s="171">
        <f>SUM(E51:E53)</f>
        <v>135000</v>
      </c>
      <c r="F50" s="189">
        <f>SUM(F51:F53)</f>
        <v>135000</v>
      </c>
      <c r="G50" s="189"/>
      <c r="H50" s="189">
        <f>SUM(H51:H53)</f>
        <v>5000</v>
      </c>
      <c r="I50" s="189"/>
      <c r="J50" s="189">
        <f>SUM(J51:J53)</f>
        <v>130000</v>
      </c>
      <c r="K50" s="190"/>
      <c r="L50" s="190"/>
      <c r="M50" s="189"/>
      <c r="N50" s="189"/>
      <c r="O50" s="189"/>
      <c r="P50" s="189"/>
      <c r="Q50" s="190"/>
      <c r="R50" s="190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</row>
    <row r="51" spans="1:61" s="147" customFormat="1" ht="26.25" customHeight="1">
      <c r="A51" s="175"/>
      <c r="B51" s="175"/>
      <c r="C51" s="176" t="s">
        <v>202</v>
      </c>
      <c r="D51" s="177" t="s">
        <v>203</v>
      </c>
      <c r="E51" s="178">
        <v>130000</v>
      </c>
      <c r="F51" s="185">
        <v>130000</v>
      </c>
      <c r="G51" s="185"/>
      <c r="H51" s="185"/>
      <c r="I51" s="185"/>
      <c r="J51" s="185">
        <v>130000</v>
      </c>
      <c r="K51" s="186"/>
      <c r="L51" s="186"/>
      <c r="M51" s="185"/>
      <c r="N51" s="185"/>
      <c r="O51" s="185"/>
      <c r="P51" s="185"/>
      <c r="Q51" s="186"/>
      <c r="R51" s="18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</row>
    <row r="52" spans="1:61" s="147" customFormat="1" ht="26.25" customHeight="1">
      <c r="A52" s="175"/>
      <c r="B52" s="175"/>
      <c r="C52" s="176" t="s">
        <v>204</v>
      </c>
      <c r="D52" s="177" t="s">
        <v>198</v>
      </c>
      <c r="E52" s="178">
        <v>4000</v>
      </c>
      <c r="F52" s="185">
        <v>4000</v>
      </c>
      <c r="G52" s="185"/>
      <c r="H52" s="185">
        <v>4000</v>
      </c>
      <c r="I52" s="185"/>
      <c r="J52" s="185"/>
      <c r="K52" s="186"/>
      <c r="L52" s="186"/>
      <c r="M52" s="185"/>
      <c r="N52" s="185"/>
      <c r="O52" s="185"/>
      <c r="P52" s="185"/>
      <c r="Q52" s="186"/>
      <c r="R52" s="18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</row>
    <row r="53" spans="1:61" s="147" customFormat="1" ht="26.25" customHeight="1">
      <c r="A53" s="175"/>
      <c r="B53" s="175"/>
      <c r="C53" s="176" t="s">
        <v>179</v>
      </c>
      <c r="D53" s="177" t="s">
        <v>168</v>
      </c>
      <c r="E53" s="178">
        <v>1000</v>
      </c>
      <c r="F53" s="185">
        <v>1000</v>
      </c>
      <c r="G53" s="185"/>
      <c r="H53" s="185">
        <v>1000</v>
      </c>
      <c r="I53" s="185"/>
      <c r="J53" s="185"/>
      <c r="K53" s="186"/>
      <c r="L53" s="186"/>
      <c r="M53" s="185"/>
      <c r="N53" s="185"/>
      <c r="O53" s="185"/>
      <c r="P53" s="185"/>
      <c r="Q53" s="186"/>
      <c r="R53" s="18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</row>
    <row r="54" spans="1:61" s="174" customFormat="1" ht="26.25" customHeight="1">
      <c r="A54" s="169"/>
      <c r="B54" s="169" t="s">
        <v>205</v>
      </c>
      <c r="C54" s="143"/>
      <c r="D54" s="170" t="s">
        <v>206</v>
      </c>
      <c r="E54" s="171">
        <f>SUM(E55:E75)</f>
        <v>2199957</v>
      </c>
      <c r="F54" s="189">
        <f>SUM(F55:F75)</f>
        <v>2199957</v>
      </c>
      <c r="G54" s="189">
        <f>SUM(G55:G75)</f>
        <v>1831687</v>
      </c>
      <c r="H54" s="189">
        <f>SUM(H55:H75)</f>
        <v>323170</v>
      </c>
      <c r="I54" s="189">
        <f>SUM(I55:I75)</f>
        <v>0</v>
      </c>
      <c r="J54" s="189">
        <f>SUM(J55:J75)</f>
        <v>45100</v>
      </c>
      <c r="K54" s="190"/>
      <c r="L54" s="190"/>
      <c r="M54" s="189"/>
      <c r="N54" s="189">
        <f>SUM(N56:N75)</f>
        <v>0</v>
      </c>
      <c r="O54" s="189">
        <f>SUM(O56:O75)</f>
        <v>0</v>
      </c>
      <c r="P54" s="189"/>
      <c r="Q54" s="190"/>
      <c r="R54" s="190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</row>
    <row r="55" spans="1:61" s="147" customFormat="1" ht="26.25" customHeight="1">
      <c r="A55" s="175"/>
      <c r="B55" s="175"/>
      <c r="C55" s="176" t="s">
        <v>202</v>
      </c>
      <c r="D55" s="177" t="s">
        <v>203</v>
      </c>
      <c r="E55" s="178">
        <v>9500</v>
      </c>
      <c r="F55" s="185">
        <v>9500</v>
      </c>
      <c r="G55" s="185"/>
      <c r="H55" s="185"/>
      <c r="I55" s="185"/>
      <c r="J55" s="185">
        <v>9500</v>
      </c>
      <c r="K55" s="186"/>
      <c r="L55" s="186"/>
      <c r="M55" s="185"/>
      <c r="N55" s="185"/>
      <c r="O55" s="185"/>
      <c r="P55" s="185"/>
      <c r="Q55" s="186"/>
      <c r="R55" s="18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</row>
    <row r="56" spans="1:61" s="147" customFormat="1" ht="26.25" customHeight="1">
      <c r="A56" s="175"/>
      <c r="B56" s="175"/>
      <c r="C56" s="176">
        <v>3020</v>
      </c>
      <c r="D56" s="177" t="s">
        <v>207</v>
      </c>
      <c r="E56" s="178">
        <v>2500</v>
      </c>
      <c r="F56" s="185">
        <v>2500</v>
      </c>
      <c r="G56" s="185"/>
      <c r="H56" s="185"/>
      <c r="I56" s="185"/>
      <c r="J56" s="185">
        <v>2500</v>
      </c>
      <c r="K56" s="186"/>
      <c r="L56" s="186"/>
      <c r="M56" s="185"/>
      <c r="N56" s="185"/>
      <c r="O56" s="185"/>
      <c r="P56" s="185"/>
      <c r="Q56" s="186"/>
      <c r="R56" s="18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</row>
    <row r="57" spans="1:61" s="147" customFormat="1" ht="26.25" customHeight="1">
      <c r="A57" s="175"/>
      <c r="B57" s="175"/>
      <c r="C57" s="176" t="s">
        <v>192</v>
      </c>
      <c r="D57" s="177" t="s">
        <v>193</v>
      </c>
      <c r="E57" s="178">
        <v>1405200</v>
      </c>
      <c r="F57" s="207">
        <v>1405200</v>
      </c>
      <c r="G57" s="207">
        <v>1405200</v>
      </c>
      <c r="H57" s="185"/>
      <c r="I57" s="185"/>
      <c r="J57" s="185"/>
      <c r="K57" s="186"/>
      <c r="L57" s="186"/>
      <c r="M57" s="185"/>
      <c r="N57" s="185"/>
      <c r="O57" s="185"/>
      <c r="P57" s="185"/>
      <c r="Q57" s="186"/>
      <c r="R57" s="18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</row>
    <row r="58" spans="1:61" s="147" customFormat="1" ht="26.25" customHeight="1">
      <c r="A58" s="175"/>
      <c r="B58" s="175"/>
      <c r="C58" s="176" t="s">
        <v>208</v>
      </c>
      <c r="D58" s="177" t="s">
        <v>209</v>
      </c>
      <c r="E58" s="178">
        <v>102000</v>
      </c>
      <c r="F58" s="185">
        <v>102000</v>
      </c>
      <c r="G58" s="185">
        <v>102000</v>
      </c>
      <c r="H58" s="185"/>
      <c r="I58" s="185"/>
      <c r="J58" s="185"/>
      <c r="K58" s="186"/>
      <c r="L58" s="186"/>
      <c r="M58" s="185"/>
      <c r="N58" s="185"/>
      <c r="O58" s="185"/>
      <c r="P58" s="185"/>
      <c r="Q58" s="186"/>
      <c r="R58" s="18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</row>
    <row r="59" spans="1:61" s="147" customFormat="1" ht="26.25" customHeight="1">
      <c r="A59" s="175"/>
      <c r="B59" s="175"/>
      <c r="C59" s="176" t="s">
        <v>194</v>
      </c>
      <c r="D59" s="177" t="s">
        <v>195</v>
      </c>
      <c r="E59" s="178">
        <v>257987</v>
      </c>
      <c r="F59" s="185">
        <v>257987</v>
      </c>
      <c r="G59" s="185">
        <v>257987</v>
      </c>
      <c r="H59" s="185"/>
      <c r="I59" s="185"/>
      <c r="J59" s="185"/>
      <c r="K59" s="186"/>
      <c r="L59" s="186"/>
      <c r="M59" s="185"/>
      <c r="N59" s="185"/>
      <c r="O59" s="185"/>
      <c r="P59" s="185"/>
      <c r="Q59" s="186"/>
      <c r="R59" s="18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</row>
    <row r="60" spans="1:61" s="147" customFormat="1" ht="26.25" customHeight="1">
      <c r="A60" s="175"/>
      <c r="B60" s="175"/>
      <c r="C60" s="176" t="s">
        <v>196</v>
      </c>
      <c r="D60" s="177" t="s">
        <v>197</v>
      </c>
      <c r="E60" s="178">
        <v>36500</v>
      </c>
      <c r="F60" s="185">
        <v>36500</v>
      </c>
      <c r="G60" s="185">
        <v>36500</v>
      </c>
      <c r="H60" s="185"/>
      <c r="I60" s="185"/>
      <c r="J60" s="185"/>
      <c r="K60" s="186"/>
      <c r="L60" s="186"/>
      <c r="M60" s="185"/>
      <c r="N60" s="185"/>
      <c r="O60" s="185"/>
      <c r="P60" s="185"/>
      <c r="Q60" s="186"/>
      <c r="R60" s="18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</row>
    <row r="61" spans="1:61" s="147" customFormat="1" ht="26.25" customHeight="1">
      <c r="A61" s="175"/>
      <c r="B61" s="175"/>
      <c r="C61" s="176" t="s">
        <v>210</v>
      </c>
      <c r="D61" s="177" t="s">
        <v>211</v>
      </c>
      <c r="E61" s="178">
        <v>15000</v>
      </c>
      <c r="F61" s="185">
        <v>15000</v>
      </c>
      <c r="G61" s="185">
        <v>15000</v>
      </c>
      <c r="H61" s="185"/>
      <c r="I61" s="185"/>
      <c r="J61" s="185"/>
      <c r="K61" s="186"/>
      <c r="L61" s="186"/>
      <c r="M61" s="185"/>
      <c r="N61" s="185"/>
      <c r="O61" s="185"/>
      <c r="P61" s="185"/>
      <c r="Q61" s="186"/>
      <c r="R61" s="18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</row>
    <row r="62" spans="1:61" s="147" customFormat="1" ht="26.25" customHeight="1">
      <c r="A62" s="175"/>
      <c r="B62" s="175"/>
      <c r="C62" s="176" t="s">
        <v>212</v>
      </c>
      <c r="D62" s="177" t="s">
        <v>213</v>
      </c>
      <c r="E62" s="178">
        <v>15000</v>
      </c>
      <c r="F62" s="185">
        <v>15000</v>
      </c>
      <c r="G62" s="185">
        <v>15000</v>
      </c>
      <c r="H62" s="185"/>
      <c r="I62" s="185"/>
      <c r="J62" s="185"/>
      <c r="K62" s="186"/>
      <c r="L62" s="186"/>
      <c r="M62" s="185"/>
      <c r="N62" s="185"/>
      <c r="O62" s="185"/>
      <c r="P62" s="185"/>
      <c r="Q62" s="186"/>
      <c r="R62" s="18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</row>
    <row r="63" spans="1:61" s="147" customFormat="1" ht="26.25" customHeight="1">
      <c r="A63" s="175"/>
      <c r="B63" s="175"/>
      <c r="C63" s="176" t="s">
        <v>204</v>
      </c>
      <c r="D63" s="177" t="s">
        <v>198</v>
      </c>
      <c r="E63" s="178">
        <v>100970</v>
      </c>
      <c r="F63" s="185">
        <v>100970</v>
      </c>
      <c r="G63" s="185"/>
      <c r="H63" s="185">
        <v>100970</v>
      </c>
      <c r="I63" s="185"/>
      <c r="J63" s="185"/>
      <c r="K63" s="186"/>
      <c r="L63" s="186"/>
      <c r="M63" s="185"/>
      <c r="N63" s="185"/>
      <c r="O63" s="185"/>
      <c r="P63" s="185"/>
      <c r="Q63" s="186"/>
      <c r="R63" s="18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</row>
    <row r="64" spans="1:61" s="147" customFormat="1" ht="26.25" customHeight="1">
      <c r="A64" s="175"/>
      <c r="B64" s="175"/>
      <c r="C64" s="176" t="s">
        <v>177</v>
      </c>
      <c r="D64" s="177" t="s">
        <v>178</v>
      </c>
      <c r="E64" s="178">
        <v>18000</v>
      </c>
      <c r="F64" s="185">
        <v>18000</v>
      </c>
      <c r="G64" s="185"/>
      <c r="H64" s="185">
        <v>18000</v>
      </c>
      <c r="I64" s="185"/>
      <c r="J64" s="185"/>
      <c r="K64" s="186"/>
      <c r="L64" s="186"/>
      <c r="M64" s="185"/>
      <c r="N64" s="185"/>
      <c r="O64" s="185"/>
      <c r="P64" s="185"/>
      <c r="Q64" s="186"/>
      <c r="R64" s="18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</row>
    <row r="65" spans="1:61" s="147" customFormat="1" ht="26.25" customHeight="1">
      <c r="A65" s="175"/>
      <c r="B65" s="175"/>
      <c r="C65" s="176" t="s">
        <v>166</v>
      </c>
      <c r="D65" s="177" t="s">
        <v>167</v>
      </c>
      <c r="E65" s="178">
        <v>15000</v>
      </c>
      <c r="F65" s="185">
        <v>15000</v>
      </c>
      <c r="G65" s="185"/>
      <c r="H65" s="185">
        <v>15000</v>
      </c>
      <c r="I65" s="185"/>
      <c r="J65" s="185"/>
      <c r="K65" s="186"/>
      <c r="L65" s="186"/>
      <c r="M65" s="185"/>
      <c r="N65" s="185"/>
      <c r="O65" s="185"/>
      <c r="P65" s="185"/>
      <c r="Q65" s="186"/>
      <c r="R65" s="18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</row>
    <row r="66" spans="1:61" s="147" customFormat="1" ht="26.25" customHeight="1">
      <c r="A66" s="175"/>
      <c r="B66" s="175"/>
      <c r="C66" s="176" t="s">
        <v>214</v>
      </c>
      <c r="D66" s="177" t="s">
        <v>215</v>
      </c>
      <c r="E66" s="178">
        <v>500</v>
      </c>
      <c r="F66" s="185">
        <v>500</v>
      </c>
      <c r="G66" s="185"/>
      <c r="H66" s="185">
        <v>500</v>
      </c>
      <c r="I66" s="185"/>
      <c r="J66" s="185"/>
      <c r="K66" s="186"/>
      <c r="L66" s="186"/>
      <c r="M66" s="185"/>
      <c r="N66" s="185"/>
      <c r="O66" s="185"/>
      <c r="P66" s="185"/>
      <c r="Q66" s="186"/>
      <c r="R66" s="18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</row>
    <row r="67" spans="1:61" s="147" customFormat="1" ht="26.25" customHeight="1">
      <c r="A67" s="175"/>
      <c r="B67" s="175"/>
      <c r="C67" s="176" t="s">
        <v>179</v>
      </c>
      <c r="D67" s="177" t="s">
        <v>168</v>
      </c>
      <c r="E67" s="178">
        <v>135000</v>
      </c>
      <c r="F67" s="207">
        <v>135000</v>
      </c>
      <c r="G67" s="207"/>
      <c r="H67" s="207">
        <v>135000</v>
      </c>
      <c r="I67" s="185"/>
      <c r="J67" s="185"/>
      <c r="K67" s="186"/>
      <c r="L67" s="186"/>
      <c r="M67" s="185"/>
      <c r="N67" s="185"/>
      <c r="O67" s="185"/>
      <c r="P67" s="185"/>
      <c r="Q67" s="186"/>
      <c r="R67" s="18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</row>
    <row r="68" spans="1:61" s="147" customFormat="1" ht="26.25" customHeight="1">
      <c r="A68" s="175"/>
      <c r="B68" s="175"/>
      <c r="C68" s="176" t="s">
        <v>216</v>
      </c>
      <c r="D68" s="177" t="s">
        <v>217</v>
      </c>
      <c r="E68" s="178">
        <v>4000</v>
      </c>
      <c r="F68" s="185">
        <v>4000</v>
      </c>
      <c r="G68" s="185"/>
      <c r="H68" s="185">
        <v>4000</v>
      </c>
      <c r="I68" s="185"/>
      <c r="J68" s="185"/>
      <c r="K68" s="186"/>
      <c r="L68" s="186"/>
      <c r="M68" s="185"/>
      <c r="N68" s="185"/>
      <c r="O68" s="185"/>
      <c r="P68" s="185"/>
      <c r="Q68" s="186"/>
      <c r="R68" s="18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</row>
    <row r="69" spans="1:61" s="147" customFormat="1" ht="26.25" customHeight="1">
      <c r="A69" s="175"/>
      <c r="B69" s="175"/>
      <c r="C69" s="176" t="s">
        <v>218</v>
      </c>
      <c r="D69" s="177" t="s">
        <v>219</v>
      </c>
      <c r="E69" s="178">
        <v>9000</v>
      </c>
      <c r="F69" s="185">
        <v>9000</v>
      </c>
      <c r="G69" s="185"/>
      <c r="H69" s="185">
        <v>9000</v>
      </c>
      <c r="I69" s="185"/>
      <c r="J69" s="185"/>
      <c r="K69" s="186"/>
      <c r="L69" s="186"/>
      <c r="M69" s="185"/>
      <c r="N69" s="185"/>
      <c r="O69" s="185"/>
      <c r="P69" s="185"/>
      <c r="Q69" s="186"/>
      <c r="R69" s="18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</row>
    <row r="70" spans="1:61" s="147" customFormat="1" ht="26.25" customHeight="1">
      <c r="A70" s="175"/>
      <c r="B70" s="175"/>
      <c r="C70" s="176" t="s">
        <v>220</v>
      </c>
      <c r="D70" s="177" t="s">
        <v>221</v>
      </c>
      <c r="E70" s="178">
        <v>12000</v>
      </c>
      <c r="F70" s="185">
        <v>12000</v>
      </c>
      <c r="G70" s="185"/>
      <c r="H70" s="185">
        <v>12000</v>
      </c>
      <c r="I70" s="185"/>
      <c r="J70" s="185"/>
      <c r="K70" s="186"/>
      <c r="L70" s="186"/>
      <c r="M70" s="185"/>
      <c r="N70" s="185"/>
      <c r="O70" s="185"/>
      <c r="P70" s="185"/>
      <c r="Q70" s="186"/>
      <c r="R70" s="18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</row>
    <row r="71" spans="1:61" s="147" customFormat="1" ht="26.25" customHeight="1">
      <c r="A71" s="175"/>
      <c r="B71" s="175"/>
      <c r="C71" s="176" t="s">
        <v>222</v>
      </c>
      <c r="D71" s="177" t="s">
        <v>199</v>
      </c>
      <c r="E71" s="178">
        <v>8000</v>
      </c>
      <c r="F71" s="185">
        <v>8000</v>
      </c>
      <c r="G71" s="185"/>
      <c r="H71" s="185">
        <v>8000</v>
      </c>
      <c r="I71" s="185"/>
      <c r="J71" s="185"/>
      <c r="K71" s="186"/>
      <c r="L71" s="186"/>
      <c r="M71" s="185"/>
      <c r="N71" s="185"/>
      <c r="O71" s="185"/>
      <c r="P71" s="185"/>
      <c r="Q71" s="186"/>
      <c r="R71" s="18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</row>
    <row r="72" spans="1:61" s="147" customFormat="1" ht="26.25" customHeight="1">
      <c r="A72" s="175"/>
      <c r="B72" s="175"/>
      <c r="C72" s="176" t="s">
        <v>223</v>
      </c>
      <c r="D72" s="177" t="s">
        <v>182</v>
      </c>
      <c r="E72" s="178">
        <v>4200</v>
      </c>
      <c r="F72" s="185">
        <v>4200</v>
      </c>
      <c r="G72" s="185"/>
      <c r="H72" s="185">
        <v>4200</v>
      </c>
      <c r="I72" s="185"/>
      <c r="J72" s="185"/>
      <c r="K72" s="186"/>
      <c r="L72" s="186"/>
      <c r="M72" s="185"/>
      <c r="N72" s="185"/>
      <c r="O72" s="185"/>
      <c r="P72" s="185"/>
      <c r="Q72" s="186"/>
      <c r="R72" s="18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</row>
    <row r="73" spans="1:61" s="147" customFormat="1" ht="26.25" customHeight="1">
      <c r="A73" s="175"/>
      <c r="B73" s="175"/>
      <c r="C73" s="176" t="s">
        <v>224</v>
      </c>
      <c r="D73" s="177" t="s">
        <v>225</v>
      </c>
      <c r="E73" s="178">
        <v>33100</v>
      </c>
      <c r="F73" s="185">
        <v>33100</v>
      </c>
      <c r="G73" s="185"/>
      <c r="H73" s="185"/>
      <c r="I73" s="185"/>
      <c r="J73" s="185">
        <v>33100</v>
      </c>
      <c r="K73" s="186"/>
      <c r="L73" s="186"/>
      <c r="M73" s="185"/>
      <c r="N73" s="185"/>
      <c r="O73" s="185"/>
      <c r="P73" s="185"/>
      <c r="Q73" s="186"/>
      <c r="R73" s="18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</row>
    <row r="74" spans="1:61" s="147" customFormat="1" ht="26.25" customHeight="1">
      <c r="A74" s="175"/>
      <c r="B74" s="175"/>
      <c r="C74" s="176" t="s">
        <v>226</v>
      </c>
      <c r="D74" s="177" t="s">
        <v>227</v>
      </c>
      <c r="E74" s="178">
        <v>14000</v>
      </c>
      <c r="F74" s="185">
        <v>14000</v>
      </c>
      <c r="G74" s="185"/>
      <c r="H74" s="185">
        <v>14000</v>
      </c>
      <c r="I74" s="185"/>
      <c r="J74" s="185"/>
      <c r="K74" s="186"/>
      <c r="L74" s="186"/>
      <c r="M74" s="185"/>
      <c r="N74" s="185"/>
      <c r="O74" s="185"/>
      <c r="P74" s="185"/>
      <c r="Q74" s="186"/>
      <c r="R74" s="18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</row>
    <row r="75" spans="1:61" s="147" customFormat="1" ht="26.25" customHeight="1">
      <c r="A75" s="175"/>
      <c r="B75" s="175"/>
      <c r="C75" s="176" t="s">
        <v>228</v>
      </c>
      <c r="D75" s="177" t="s">
        <v>229</v>
      </c>
      <c r="E75" s="178">
        <v>2500</v>
      </c>
      <c r="F75" s="185">
        <v>2500</v>
      </c>
      <c r="G75" s="185"/>
      <c r="H75" s="185">
        <v>2500</v>
      </c>
      <c r="I75" s="185"/>
      <c r="J75" s="185"/>
      <c r="K75" s="186"/>
      <c r="L75" s="186"/>
      <c r="M75" s="185"/>
      <c r="N75" s="185"/>
      <c r="O75" s="185"/>
      <c r="P75" s="185"/>
      <c r="Q75" s="186"/>
      <c r="R75" s="18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</row>
    <row r="76" spans="1:61" s="174" customFormat="1" ht="26.25" customHeight="1">
      <c r="A76" s="169"/>
      <c r="B76" s="169" t="s">
        <v>230</v>
      </c>
      <c r="C76" s="143"/>
      <c r="D76" s="170" t="s">
        <v>231</v>
      </c>
      <c r="E76" s="171">
        <f>SUM(E77:E78)</f>
        <v>35000</v>
      </c>
      <c r="F76" s="189">
        <f>SUM(F77:F78)</f>
        <v>35000</v>
      </c>
      <c r="G76" s="189"/>
      <c r="H76" s="189">
        <f>SUM(H77:H78)</f>
        <v>35000</v>
      </c>
      <c r="I76" s="189"/>
      <c r="J76" s="189"/>
      <c r="K76" s="190"/>
      <c r="L76" s="190"/>
      <c r="M76" s="189"/>
      <c r="N76" s="189"/>
      <c r="O76" s="189"/>
      <c r="P76" s="189"/>
      <c r="Q76" s="190"/>
      <c r="R76" s="190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</row>
    <row r="77" spans="1:61" s="147" customFormat="1" ht="26.25" customHeight="1">
      <c r="A77" s="175"/>
      <c r="B77" s="208"/>
      <c r="C77" s="176">
        <v>4210</v>
      </c>
      <c r="D77" s="177" t="s">
        <v>198</v>
      </c>
      <c r="E77" s="209">
        <v>10000</v>
      </c>
      <c r="F77" s="185">
        <v>10000</v>
      </c>
      <c r="G77" s="185"/>
      <c r="H77" s="185">
        <v>10000</v>
      </c>
      <c r="I77" s="185"/>
      <c r="J77" s="185"/>
      <c r="K77" s="186"/>
      <c r="L77" s="186"/>
      <c r="M77" s="185"/>
      <c r="N77" s="185"/>
      <c r="O77" s="185"/>
      <c r="P77" s="185"/>
      <c r="Q77" s="186"/>
      <c r="R77" s="18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</row>
    <row r="78" spans="1:61" s="147" customFormat="1" ht="26.25" customHeight="1">
      <c r="A78" s="175"/>
      <c r="B78" s="175"/>
      <c r="C78" s="176" t="s">
        <v>179</v>
      </c>
      <c r="D78" s="177" t="s">
        <v>168</v>
      </c>
      <c r="E78" s="178">
        <v>25000</v>
      </c>
      <c r="F78" s="185">
        <v>25000</v>
      </c>
      <c r="G78" s="185"/>
      <c r="H78" s="185">
        <v>25000</v>
      </c>
      <c r="I78" s="185"/>
      <c r="J78" s="185"/>
      <c r="K78" s="186"/>
      <c r="L78" s="186"/>
      <c r="M78" s="185"/>
      <c r="N78" s="185"/>
      <c r="O78" s="185"/>
      <c r="P78" s="185"/>
      <c r="Q78" s="186"/>
      <c r="R78" s="18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</row>
    <row r="79" spans="1:61" s="174" customFormat="1" ht="26.25" customHeight="1">
      <c r="A79" s="169"/>
      <c r="B79" s="169" t="s">
        <v>232</v>
      </c>
      <c r="C79" s="143"/>
      <c r="D79" s="170" t="s">
        <v>23</v>
      </c>
      <c r="E79" s="171">
        <f>SUM(E80:E82)</f>
        <v>107000</v>
      </c>
      <c r="F79" s="189">
        <f>SUM(F80:F82)</f>
        <v>107000</v>
      </c>
      <c r="G79" s="189">
        <f>SUM(G80:G82)</f>
        <v>72000</v>
      </c>
      <c r="H79" s="189">
        <f>SUM(H80:H82)</f>
        <v>35000</v>
      </c>
      <c r="I79" s="189"/>
      <c r="J79" s="189"/>
      <c r="K79" s="190"/>
      <c r="L79" s="190"/>
      <c r="M79" s="189"/>
      <c r="N79" s="189"/>
      <c r="O79" s="189"/>
      <c r="P79" s="189"/>
      <c r="Q79" s="190"/>
      <c r="R79" s="190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</row>
    <row r="80" spans="1:61" s="147" customFormat="1" ht="26.25" customHeight="1">
      <c r="A80" s="175"/>
      <c r="B80" s="175"/>
      <c r="C80" s="176" t="s">
        <v>172</v>
      </c>
      <c r="D80" s="177" t="s">
        <v>233</v>
      </c>
      <c r="E80" s="178">
        <v>72000</v>
      </c>
      <c r="F80" s="185">
        <v>72000</v>
      </c>
      <c r="G80" s="185">
        <v>72000</v>
      </c>
      <c r="H80" s="185"/>
      <c r="I80" s="185"/>
      <c r="J80" s="185"/>
      <c r="K80" s="186"/>
      <c r="L80" s="186"/>
      <c r="M80" s="185"/>
      <c r="N80" s="185"/>
      <c r="O80" s="185"/>
      <c r="P80" s="185"/>
      <c r="Q80" s="186"/>
      <c r="R80" s="18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</row>
    <row r="81" spans="1:61" s="147" customFormat="1" ht="26.25" customHeight="1">
      <c r="A81" s="175"/>
      <c r="B81" s="175"/>
      <c r="C81" s="176">
        <v>4210</v>
      </c>
      <c r="D81" s="177" t="s">
        <v>198</v>
      </c>
      <c r="E81" s="178">
        <v>3000</v>
      </c>
      <c r="F81" s="185">
        <v>3000</v>
      </c>
      <c r="G81" s="185"/>
      <c r="H81" s="185">
        <v>3000</v>
      </c>
      <c r="I81" s="185"/>
      <c r="J81" s="185"/>
      <c r="K81" s="186"/>
      <c r="L81" s="186"/>
      <c r="M81" s="185"/>
      <c r="N81" s="185"/>
      <c r="O81" s="185"/>
      <c r="P81" s="185"/>
      <c r="Q81" s="186"/>
      <c r="R81" s="18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</row>
    <row r="82" spans="1:61" s="147" customFormat="1" ht="26.25" customHeight="1">
      <c r="A82" s="175"/>
      <c r="B82" s="175"/>
      <c r="C82" s="176">
        <v>4430</v>
      </c>
      <c r="D82" s="177" t="s">
        <v>234</v>
      </c>
      <c r="E82" s="178">
        <v>32000</v>
      </c>
      <c r="F82" s="207">
        <v>32000</v>
      </c>
      <c r="G82" s="207"/>
      <c r="H82" s="207">
        <v>32000</v>
      </c>
      <c r="I82" s="210"/>
      <c r="J82" s="185"/>
      <c r="K82" s="186"/>
      <c r="L82" s="186"/>
      <c r="M82" s="185"/>
      <c r="N82" s="185"/>
      <c r="O82" s="185"/>
      <c r="P82" s="185"/>
      <c r="Q82" s="186"/>
      <c r="R82" s="18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</row>
    <row r="83" spans="1:61" s="168" customFormat="1" ht="26.25" customHeight="1">
      <c r="A83" s="162" t="s">
        <v>235</v>
      </c>
      <c r="B83" s="162"/>
      <c r="C83" s="163"/>
      <c r="D83" s="183" t="s">
        <v>236</v>
      </c>
      <c r="E83" s="165">
        <f>E84</f>
        <v>1340</v>
      </c>
      <c r="F83" s="165">
        <f>F84</f>
        <v>1340</v>
      </c>
      <c r="G83" s="165">
        <f>G84</f>
        <v>0</v>
      </c>
      <c r="H83" s="165">
        <f>H84</f>
        <v>1340</v>
      </c>
      <c r="I83" s="165">
        <f>I84</f>
        <v>0</v>
      </c>
      <c r="J83" s="165">
        <f>J84</f>
        <v>0</v>
      </c>
      <c r="K83" s="165">
        <f>K84</f>
        <v>0</v>
      </c>
      <c r="L83" s="165">
        <f>L84</f>
        <v>0</v>
      </c>
      <c r="M83" s="165">
        <f>M84</f>
        <v>0</v>
      </c>
      <c r="N83" s="165">
        <f>N84</f>
        <v>0</v>
      </c>
      <c r="O83" s="165">
        <f>O84</f>
        <v>0</v>
      </c>
      <c r="P83" s="165">
        <f>P84</f>
        <v>0</v>
      </c>
      <c r="Q83" s="165">
        <f>Q84</f>
        <v>0</v>
      </c>
      <c r="R83" s="165">
        <f>R84</f>
        <v>0</v>
      </c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</row>
    <row r="84" spans="1:61" s="174" customFormat="1" ht="26.25" customHeight="1">
      <c r="A84" s="169"/>
      <c r="B84" s="169" t="s">
        <v>237</v>
      </c>
      <c r="C84" s="143"/>
      <c r="D84" s="170" t="s">
        <v>238</v>
      </c>
      <c r="E84" s="171">
        <f>SUM(E85:E86)</f>
        <v>1340</v>
      </c>
      <c r="F84" s="189">
        <f>SUM(F85:F86)</f>
        <v>1340</v>
      </c>
      <c r="G84" s="189"/>
      <c r="H84" s="189">
        <f>SUM(H85:H86)</f>
        <v>1340</v>
      </c>
      <c r="I84" s="189"/>
      <c r="J84" s="189"/>
      <c r="K84" s="190"/>
      <c r="L84" s="190"/>
      <c r="M84" s="189"/>
      <c r="N84" s="189"/>
      <c r="O84" s="189"/>
      <c r="P84" s="189"/>
      <c r="Q84" s="190"/>
      <c r="R84" s="190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</row>
    <row r="85" spans="1:61" s="147" customFormat="1" ht="12.75" customHeight="1" hidden="1">
      <c r="A85" s="175"/>
      <c r="B85" s="175"/>
      <c r="C85" s="176">
        <v>4210</v>
      </c>
      <c r="D85" s="177" t="s">
        <v>198</v>
      </c>
      <c r="E85" s="209"/>
      <c r="F85" s="207"/>
      <c r="G85" s="207"/>
      <c r="H85" s="207"/>
      <c r="I85" s="207"/>
      <c r="J85" s="207"/>
      <c r="K85" s="211"/>
      <c r="L85" s="211"/>
      <c r="M85" s="207"/>
      <c r="N85" s="207"/>
      <c r="O85" s="207"/>
      <c r="P85" s="207"/>
      <c r="Q85" s="211"/>
      <c r="R85" s="211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</row>
    <row r="86" spans="1:61" s="147" customFormat="1" ht="26.25" customHeight="1">
      <c r="A86" s="175"/>
      <c r="B86" s="175"/>
      <c r="C86" s="176" t="s">
        <v>179</v>
      </c>
      <c r="D86" s="177" t="s">
        <v>168</v>
      </c>
      <c r="E86" s="178">
        <v>1340</v>
      </c>
      <c r="F86" s="185">
        <v>1340</v>
      </c>
      <c r="G86" s="185"/>
      <c r="H86" s="185">
        <v>1340</v>
      </c>
      <c r="I86" s="185"/>
      <c r="J86" s="185"/>
      <c r="K86" s="186"/>
      <c r="L86" s="186"/>
      <c r="M86" s="185"/>
      <c r="N86" s="185"/>
      <c r="O86" s="185"/>
      <c r="P86" s="185"/>
      <c r="Q86" s="186"/>
      <c r="R86" s="18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</row>
    <row r="87" spans="1:61" s="168" customFormat="1" ht="26.25" customHeight="1">
      <c r="A87" s="162" t="s">
        <v>239</v>
      </c>
      <c r="B87" s="162"/>
      <c r="C87" s="163"/>
      <c r="D87" s="183" t="s">
        <v>240</v>
      </c>
      <c r="E87" s="165">
        <f>E92+E96+E98</f>
        <v>748860</v>
      </c>
      <c r="F87" s="165">
        <f>F92+F96+F98</f>
        <v>130700</v>
      </c>
      <c r="G87" s="165">
        <f>G92+G96+G98</f>
        <v>0</v>
      </c>
      <c r="H87" s="165">
        <f>H92+H96+H98</f>
        <v>700</v>
      </c>
      <c r="I87" s="165">
        <f>I92+I96+I98</f>
        <v>130000</v>
      </c>
      <c r="J87" s="192"/>
      <c r="K87" s="188"/>
      <c r="L87" s="188"/>
      <c r="M87" s="192"/>
      <c r="N87" s="191">
        <f>N88+N90+N92</f>
        <v>618160</v>
      </c>
      <c r="O87" s="191">
        <f>O88+O90+O92</f>
        <v>0</v>
      </c>
      <c r="P87" s="191">
        <f>P88+P90+P92</f>
        <v>618160</v>
      </c>
      <c r="Q87" s="188"/>
      <c r="R87" s="188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</row>
    <row r="88" spans="1:61" s="174" customFormat="1" ht="26.25" customHeight="1">
      <c r="A88" s="169"/>
      <c r="B88" s="169" t="s">
        <v>241</v>
      </c>
      <c r="C88" s="143"/>
      <c r="D88" s="170" t="s">
        <v>242</v>
      </c>
      <c r="E88" s="171">
        <v>0</v>
      </c>
      <c r="F88" s="189">
        <v>0</v>
      </c>
      <c r="G88" s="189"/>
      <c r="H88" s="189"/>
      <c r="I88" s="189"/>
      <c r="J88" s="189"/>
      <c r="K88" s="190"/>
      <c r="L88" s="190"/>
      <c r="M88" s="189"/>
      <c r="N88" s="189"/>
      <c r="O88" s="189"/>
      <c r="P88" s="189"/>
      <c r="Q88" s="190"/>
      <c r="R88" s="190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</row>
    <row r="89" spans="1:61" s="147" customFormat="1" ht="26.25" customHeight="1">
      <c r="A89" s="175"/>
      <c r="B89" s="175"/>
      <c r="C89" s="176" t="s">
        <v>243</v>
      </c>
      <c r="D89" s="177" t="s">
        <v>244</v>
      </c>
      <c r="E89" s="178">
        <v>0</v>
      </c>
      <c r="F89" s="185">
        <v>0</v>
      </c>
      <c r="G89" s="185"/>
      <c r="H89" s="185"/>
      <c r="I89" s="185"/>
      <c r="J89" s="185"/>
      <c r="K89" s="186"/>
      <c r="L89" s="186"/>
      <c r="M89" s="185"/>
      <c r="N89" s="185"/>
      <c r="O89" s="185"/>
      <c r="P89" s="185"/>
      <c r="Q89" s="186"/>
      <c r="R89" s="18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</row>
    <row r="90" spans="1:61" s="195" customFormat="1" ht="12.75" customHeight="1" hidden="1">
      <c r="A90" s="187"/>
      <c r="B90" s="143">
        <v>75412</v>
      </c>
      <c r="C90" s="204"/>
      <c r="D90" s="170" t="s">
        <v>245</v>
      </c>
      <c r="E90" s="171">
        <v>0</v>
      </c>
      <c r="F90" s="193">
        <v>0</v>
      </c>
      <c r="G90" s="193"/>
      <c r="H90" s="193"/>
      <c r="I90" s="193"/>
      <c r="J90" s="193"/>
      <c r="K90" s="194"/>
      <c r="L90" s="194"/>
      <c r="M90" s="193"/>
      <c r="N90" s="193"/>
      <c r="O90" s="193"/>
      <c r="P90" s="193"/>
      <c r="Q90" s="194"/>
      <c r="R90" s="194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</row>
    <row r="91" spans="1:61" s="147" customFormat="1" ht="12.75" customHeight="1" hidden="1">
      <c r="A91" s="175"/>
      <c r="B91" s="175"/>
      <c r="C91" s="176">
        <v>6620</v>
      </c>
      <c r="D91" s="177" t="s">
        <v>246</v>
      </c>
      <c r="E91" s="178">
        <v>0</v>
      </c>
      <c r="F91" s="185">
        <v>0</v>
      </c>
      <c r="G91" s="185"/>
      <c r="H91" s="185"/>
      <c r="I91" s="185"/>
      <c r="J91" s="185"/>
      <c r="K91" s="186"/>
      <c r="L91" s="186"/>
      <c r="M91" s="185"/>
      <c r="N91" s="185"/>
      <c r="O91" s="185"/>
      <c r="P91" s="185"/>
      <c r="Q91" s="186"/>
      <c r="R91" s="18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</row>
    <row r="92" spans="1:61" s="174" customFormat="1" ht="26.25" customHeight="1">
      <c r="A92" s="169"/>
      <c r="B92" s="143">
        <v>75412</v>
      </c>
      <c r="C92" s="143"/>
      <c r="D92" s="170" t="s">
        <v>48</v>
      </c>
      <c r="E92" s="171">
        <f>SUM(E93:E95)</f>
        <v>748160</v>
      </c>
      <c r="F92" s="171">
        <f>SUM(F93:F95)</f>
        <v>130000</v>
      </c>
      <c r="G92" s="171">
        <f>SUM(G93:G95)</f>
        <v>0</v>
      </c>
      <c r="H92" s="171">
        <f>SUM(H93:H95)</f>
        <v>0</v>
      </c>
      <c r="I92" s="171">
        <f>SUM(I93:I95)</f>
        <v>130000</v>
      </c>
      <c r="J92" s="171">
        <f>SUM(J93:J95)</f>
        <v>0</v>
      </c>
      <c r="K92" s="171">
        <f>SUM(K93:K95)</f>
        <v>0</v>
      </c>
      <c r="L92" s="171">
        <f>SUM(L93:L95)</f>
        <v>0</v>
      </c>
      <c r="M92" s="171">
        <f>SUM(M93:M95)</f>
        <v>0</v>
      </c>
      <c r="N92" s="171">
        <f>SUM(N93:N95)</f>
        <v>618160</v>
      </c>
      <c r="O92" s="171">
        <f>SUM(O93:O95)</f>
        <v>0</v>
      </c>
      <c r="P92" s="171">
        <f>SUM(P93:P95)</f>
        <v>618160</v>
      </c>
      <c r="Q92" s="171">
        <f>SUM(Q93:Q95)</f>
        <v>0</v>
      </c>
      <c r="R92" s="190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</row>
    <row r="93" spans="1:61" s="147" customFormat="1" ht="26.25" customHeight="1">
      <c r="A93" s="175"/>
      <c r="B93" s="175"/>
      <c r="C93" s="176">
        <v>2360</v>
      </c>
      <c r="D93" s="177" t="s">
        <v>247</v>
      </c>
      <c r="E93" s="178">
        <v>130000</v>
      </c>
      <c r="F93" s="185">
        <v>130000</v>
      </c>
      <c r="G93" s="185"/>
      <c r="H93" s="185"/>
      <c r="I93" s="185">
        <v>130000</v>
      </c>
      <c r="J93" s="185"/>
      <c r="K93" s="186"/>
      <c r="L93" s="186"/>
      <c r="M93" s="185"/>
      <c r="N93" s="185"/>
      <c r="O93" s="185"/>
      <c r="P93" s="185"/>
      <c r="Q93" s="186"/>
      <c r="R93" s="18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</row>
    <row r="94" spans="1:61" s="147" customFormat="1" ht="26.25" customHeight="1">
      <c r="A94" s="175"/>
      <c r="B94" s="175"/>
      <c r="C94" s="176">
        <v>6058</v>
      </c>
      <c r="D94" s="177" t="s">
        <v>155</v>
      </c>
      <c r="E94" s="178">
        <v>485970</v>
      </c>
      <c r="F94" s="185"/>
      <c r="G94" s="185"/>
      <c r="H94" s="185"/>
      <c r="I94" s="185"/>
      <c r="J94" s="185"/>
      <c r="K94" s="186"/>
      <c r="L94" s="186"/>
      <c r="M94" s="185"/>
      <c r="N94" s="185">
        <v>485970</v>
      </c>
      <c r="O94" s="185"/>
      <c r="P94" s="185">
        <v>485970</v>
      </c>
      <c r="Q94" s="186"/>
      <c r="R94" s="18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</row>
    <row r="95" spans="1:61" s="147" customFormat="1" ht="26.25" customHeight="1">
      <c r="A95" s="175"/>
      <c r="B95" s="175"/>
      <c r="C95" s="176">
        <v>6059</v>
      </c>
      <c r="D95" s="177" t="s">
        <v>155</v>
      </c>
      <c r="E95" s="178">
        <v>132190</v>
      </c>
      <c r="F95" s="185"/>
      <c r="G95" s="185"/>
      <c r="H95" s="185"/>
      <c r="I95" s="185"/>
      <c r="J95" s="185"/>
      <c r="K95" s="186"/>
      <c r="L95" s="186"/>
      <c r="M95" s="185"/>
      <c r="N95" s="185">
        <v>132190</v>
      </c>
      <c r="O95" s="185"/>
      <c r="P95" s="185">
        <v>132190</v>
      </c>
      <c r="Q95" s="186"/>
      <c r="R95" s="18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</row>
    <row r="96" spans="1:61" s="195" customFormat="1" ht="26.25" customHeight="1">
      <c r="A96" s="187"/>
      <c r="B96" s="169" t="s">
        <v>248</v>
      </c>
      <c r="C96" s="143"/>
      <c r="D96" s="170" t="s">
        <v>47</v>
      </c>
      <c r="E96" s="171">
        <f>E97</f>
        <v>200</v>
      </c>
      <c r="F96" s="171">
        <f>F97</f>
        <v>200</v>
      </c>
      <c r="G96" s="171">
        <f>G97</f>
        <v>0</v>
      </c>
      <c r="H96" s="171">
        <f>H97</f>
        <v>200</v>
      </c>
      <c r="I96" s="171">
        <f>I97</f>
        <v>0</v>
      </c>
      <c r="J96" s="171">
        <f>J97</f>
        <v>0</v>
      </c>
      <c r="K96" s="171">
        <f>K97</f>
        <v>0</v>
      </c>
      <c r="L96" s="171">
        <f>L97</f>
        <v>0</v>
      </c>
      <c r="M96" s="171">
        <f>M97</f>
        <v>0</v>
      </c>
      <c r="N96" s="171">
        <f>N97</f>
        <v>0</v>
      </c>
      <c r="O96" s="171">
        <f>O97</f>
        <v>0</v>
      </c>
      <c r="P96" s="171">
        <f>P97</f>
        <v>0</v>
      </c>
      <c r="Q96" s="171">
        <f>Q97</f>
        <v>0</v>
      </c>
      <c r="R96" s="171">
        <f>R97</f>
        <v>0</v>
      </c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</row>
    <row r="97" spans="1:61" s="147" customFormat="1" ht="26.25" customHeight="1">
      <c r="A97" s="175"/>
      <c r="B97" s="175"/>
      <c r="C97" s="176" t="s">
        <v>179</v>
      </c>
      <c r="D97" s="177" t="s">
        <v>168</v>
      </c>
      <c r="E97" s="178">
        <v>200</v>
      </c>
      <c r="F97" s="185">
        <v>200</v>
      </c>
      <c r="G97" s="185"/>
      <c r="H97" s="185">
        <v>200</v>
      </c>
      <c r="I97" s="185"/>
      <c r="J97" s="185"/>
      <c r="K97" s="186"/>
      <c r="L97" s="186"/>
      <c r="M97" s="185"/>
      <c r="N97" s="185"/>
      <c r="O97" s="185"/>
      <c r="P97" s="185"/>
      <c r="Q97" s="186"/>
      <c r="R97" s="18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</row>
    <row r="98" spans="1:61" s="174" customFormat="1" ht="26.25" customHeight="1">
      <c r="A98" s="169"/>
      <c r="B98" s="169" t="s">
        <v>249</v>
      </c>
      <c r="C98" s="143"/>
      <c r="D98" s="170" t="s">
        <v>250</v>
      </c>
      <c r="E98" s="171">
        <f>E99</f>
        <v>500</v>
      </c>
      <c r="F98" s="171">
        <f>F99</f>
        <v>500</v>
      </c>
      <c r="G98" s="171">
        <f>G99</f>
        <v>0</v>
      </c>
      <c r="H98" s="171">
        <f>H99</f>
        <v>500</v>
      </c>
      <c r="I98" s="171">
        <f>I99</f>
        <v>0</v>
      </c>
      <c r="J98" s="171">
        <f>J99</f>
        <v>0</v>
      </c>
      <c r="K98" s="171">
        <f>K99</f>
        <v>0</v>
      </c>
      <c r="L98" s="171">
        <f>L99</f>
        <v>0</v>
      </c>
      <c r="M98" s="171">
        <f>M99</f>
        <v>0</v>
      </c>
      <c r="N98" s="171">
        <f>N99</f>
        <v>0</v>
      </c>
      <c r="O98" s="171">
        <f>O99</f>
        <v>0</v>
      </c>
      <c r="P98" s="171">
        <f>P99</f>
        <v>0</v>
      </c>
      <c r="Q98" s="171">
        <f>Q99</f>
        <v>0</v>
      </c>
      <c r="R98" s="190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</row>
    <row r="99" spans="1:61" s="147" customFormat="1" ht="26.25" customHeight="1">
      <c r="A99" s="175"/>
      <c r="B99" s="175"/>
      <c r="C99" s="176" t="s">
        <v>179</v>
      </c>
      <c r="D99" s="177" t="s">
        <v>168</v>
      </c>
      <c r="E99" s="178">
        <v>500</v>
      </c>
      <c r="F99" s="185">
        <v>500</v>
      </c>
      <c r="G99" s="185"/>
      <c r="H99" s="185">
        <v>500</v>
      </c>
      <c r="I99" s="185"/>
      <c r="J99" s="185"/>
      <c r="K99" s="186"/>
      <c r="L99" s="186"/>
      <c r="M99" s="185"/>
      <c r="N99" s="185"/>
      <c r="O99" s="185"/>
      <c r="P99" s="185"/>
      <c r="Q99" s="186"/>
      <c r="R99" s="18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</row>
    <row r="100" spans="1:61" s="168" customFormat="1" ht="26.25" customHeight="1">
      <c r="A100" s="162" t="s">
        <v>251</v>
      </c>
      <c r="B100" s="162"/>
      <c r="C100" s="163"/>
      <c r="D100" s="164" t="s">
        <v>252</v>
      </c>
      <c r="E100" s="165">
        <f>SUM(E101)</f>
        <v>390000</v>
      </c>
      <c r="F100" s="165">
        <f>SUM(F101)</f>
        <v>390000</v>
      </c>
      <c r="G100" s="165">
        <f>SUM(G101)</f>
        <v>0</v>
      </c>
      <c r="H100" s="165">
        <f>SUM(H101)</f>
        <v>0</v>
      </c>
      <c r="I100" s="165">
        <f>SUM(I101)</f>
        <v>0</v>
      </c>
      <c r="J100" s="165">
        <f>SUM(J101)</f>
        <v>0</v>
      </c>
      <c r="K100" s="165">
        <f>SUM(K101)</f>
        <v>0</v>
      </c>
      <c r="L100" s="165">
        <f>SUM(L101)</f>
        <v>0</v>
      </c>
      <c r="M100" s="165">
        <f>SUM(M101)</f>
        <v>390000</v>
      </c>
      <c r="N100" s="165">
        <f>SUM(N101)</f>
        <v>0</v>
      </c>
      <c r="O100" s="165">
        <f>SUM(O101)</f>
        <v>0</v>
      </c>
      <c r="P100" s="165">
        <f>SUM(P101)</f>
        <v>0</v>
      </c>
      <c r="Q100" s="165">
        <f>SUM(Q101)</f>
        <v>0</v>
      </c>
      <c r="R100" s="188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</row>
    <row r="101" spans="1:61" s="174" customFormat="1" ht="26.25" customHeight="1">
      <c r="A101" s="169"/>
      <c r="B101" s="169" t="s">
        <v>253</v>
      </c>
      <c r="C101" s="143"/>
      <c r="D101" s="170" t="s">
        <v>254</v>
      </c>
      <c r="E101" s="171">
        <v>390000</v>
      </c>
      <c r="F101" s="189">
        <f>SUM(F102)</f>
        <v>390000</v>
      </c>
      <c r="G101" s="189">
        <f>SUM(G102)</f>
        <v>0</v>
      </c>
      <c r="H101" s="189">
        <f>SUM(H102)</f>
        <v>0</v>
      </c>
      <c r="I101" s="189">
        <f>SUM(I102)</f>
        <v>0</v>
      </c>
      <c r="J101" s="189">
        <f>SUM(J102)</f>
        <v>0</v>
      </c>
      <c r="K101" s="189">
        <f>SUM(K102)</f>
        <v>0</v>
      </c>
      <c r="L101" s="189">
        <f>SUM(L102)</f>
        <v>0</v>
      </c>
      <c r="M101" s="189">
        <f>SUM(M102)</f>
        <v>390000</v>
      </c>
      <c r="N101" s="189">
        <f>SUM(N102)</f>
        <v>0</v>
      </c>
      <c r="O101" s="189">
        <f>SUM(O102)</f>
        <v>0</v>
      </c>
      <c r="P101" s="189">
        <f>SUM(P102)</f>
        <v>0</v>
      </c>
      <c r="Q101" s="189">
        <f>SUM(Q102)</f>
        <v>0</v>
      </c>
      <c r="R101" s="190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</row>
    <row r="102" spans="1:61" s="147" customFormat="1" ht="26.25" customHeight="1">
      <c r="A102" s="175"/>
      <c r="B102" s="175"/>
      <c r="C102" s="176" t="s">
        <v>255</v>
      </c>
      <c r="D102" s="177" t="s">
        <v>256</v>
      </c>
      <c r="E102" s="178">
        <v>390000</v>
      </c>
      <c r="F102" s="207">
        <v>390000</v>
      </c>
      <c r="G102" s="185"/>
      <c r="H102" s="185"/>
      <c r="I102" s="185"/>
      <c r="J102" s="185"/>
      <c r="K102" s="186"/>
      <c r="L102" s="186"/>
      <c r="M102" s="185">
        <v>390000</v>
      </c>
      <c r="N102" s="185"/>
      <c r="O102" s="185"/>
      <c r="P102" s="185"/>
      <c r="Q102" s="186"/>
      <c r="R102" s="18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</row>
    <row r="103" spans="1:61" s="168" customFormat="1" ht="26.25" customHeight="1">
      <c r="A103" s="162" t="s">
        <v>257</v>
      </c>
      <c r="B103" s="162"/>
      <c r="C103" s="163"/>
      <c r="D103" s="164" t="s">
        <v>86</v>
      </c>
      <c r="E103" s="165">
        <f>E104</f>
        <v>105000</v>
      </c>
      <c r="F103" s="165">
        <f>F104</f>
        <v>105000</v>
      </c>
      <c r="G103" s="165">
        <f>G104</f>
        <v>0</v>
      </c>
      <c r="H103" s="165">
        <f>H104</f>
        <v>105000</v>
      </c>
      <c r="I103" s="165">
        <f>I104</f>
        <v>0</v>
      </c>
      <c r="J103" s="165">
        <f>J104</f>
        <v>0</v>
      </c>
      <c r="K103" s="165">
        <f>K104</f>
        <v>0</v>
      </c>
      <c r="L103" s="165">
        <f>L104</f>
        <v>0</v>
      </c>
      <c r="M103" s="165">
        <f>M104</f>
        <v>0</v>
      </c>
      <c r="N103" s="165">
        <f>N104</f>
        <v>0</v>
      </c>
      <c r="O103" s="165">
        <f>O104</f>
        <v>0</v>
      </c>
      <c r="P103" s="165">
        <f>P104</f>
        <v>0</v>
      </c>
      <c r="Q103" s="188"/>
      <c r="R103" s="188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</row>
    <row r="104" spans="1:61" s="174" customFormat="1" ht="26.25" customHeight="1">
      <c r="A104" s="169"/>
      <c r="B104" s="169" t="s">
        <v>258</v>
      </c>
      <c r="C104" s="143"/>
      <c r="D104" s="170" t="s">
        <v>259</v>
      </c>
      <c r="E104" s="171">
        <v>105000</v>
      </c>
      <c r="F104" s="171">
        <v>105000</v>
      </c>
      <c r="G104" s="171"/>
      <c r="H104" s="171">
        <v>105000</v>
      </c>
      <c r="I104" s="171">
        <f>SUM(J105)</f>
        <v>0</v>
      </c>
      <c r="J104" s="171">
        <f>SUM(K105)</f>
        <v>0</v>
      </c>
      <c r="K104" s="171">
        <f>SUM(L105)</f>
        <v>0</v>
      </c>
      <c r="L104" s="171">
        <f>SUM(M105)</f>
        <v>0</v>
      </c>
      <c r="M104" s="171">
        <f>SUM(N105)</f>
        <v>0</v>
      </c>
      <c r="N104" s="189"/>
      <c r="O104" s="189"/>
      <c r="P104" s="189"/>
      <c r="Q104" s="190"/>
      <c r="R104" s="190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</row>
    <row r="105" spans="1:61" s="147" customFormat="1" ht="26.25" customHeight="1">
      <c r="A105" s="175"/>
      <c r="B105" s="175"/>
      <c r="C105" s="176" t="s">
        <v>260</v>
      </c>
      <c r="D105" s="177" t="s">
        <v>261</v>
      </c>
      <c r="E105" s="178">
        <v>105000</v>
      </c>
      <c r="F105" s="185">
        <v>105000</v>
      </c>
      <c r="G105" s="185"/>
      <c r="H105" s="185">
        <v>105000</v>
      </c>
      <c r="I105" s="185"/>
      <c r="J105" s="185"/>
      <c r="K105" s="186"/>
      <c r="L105" s="186"/>
      <c r="M105" s="185"/>
      <c r="N105" s="185"/>
      <c r="O105" s="185"/>
      <c r="P105" s="185"/>
      <c r="Q105" s="186"/>
      <c r="R105" s="18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</row>
    <row r="106" spans="1:61" s="168" customFormat="1" ht="26.25" customHeight="1">
      <c r="A106" s="212">
        <v>801</v>
      </c>
      <c r="B106" s="162"/>
      <c r="C106" s="163"/>
      <c r="D106" s="164" t="s">
        <v>95</v>
      </c>
      <c r="E106" s="165">
        <f>E107+E124+E131+E151+E167+E177+E189+E194</f>
        <v>11098529</v>
      </c>
      <c r="F106" s="165">
        <f>F107+F124+F131+F151+F167+F177+F189+F194</f>
        <v>8589639</v>
      </c>
      <c r="G106" s="165">
        <f>G107+G124+G131+G151+G167+G177+G189+G194</f>
        <v>6838644</v>
      </c>
      <c r="H106" s="165">
        <f>H107+H124+H131+H151+H167+H177+H189+H194</f>
        <v>977117</v>
      </c>
      <c r="I106" s="165">
        <f>I107+I124+I131+I151+I167+I177+I189+I194</f>
        <v>26569</v>
      </c>
      <c r="J106" s="165">
        <f>J107+J124+J131+J151+J167+J177+J189+J194</f>
        <v>747309</v>
      </c>
      <c r="K106" s="165">
        <f>K107+K124+K131+K151+K167+K177+K189+K194</f>
        <v>0</v>
      </c>
      <c r="L106" s="165">
        <f>L107+L124+L131+L151+L167+L177+L189+L194</f>
        <v>0</v>
      </c>
      <c r="M106" s="165">
        <f>M107+M124+M131+M151+M167+M177+M189+M194</f>
        <v>0</v>
      </c>
      <c r="N106" s="165">
        <f>N107+N124+N131+N151+N167+N177+N189+N194</f>
        <v>2508890</v>
      </c>
      <c r="O106" s="165">
        <f>O107+O124+O131+O151+O167+O177+O189+O194</f>
        <v>0</v>
      </c>
      <c r="P106" s="165">
        <f>P107+P124+P131+P151+P167+P177+P189+P194</f>
        <v>2508890</v>
      </c>
      <c r="Q106" s="165">
        <f>Q107+Q124+Q131+Q151+Q167+Q177+Q189+Q194</f>
        <v>0</v>
      </c>
      <c r="R106" s="165">
        <f>R107+R124+R131+R151+R167+R177+R189+R194</f>
        <v>0</v>
      </c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</row>
    <row r="107" spans="1:61" s="174" customFormat="1" ht="26.25" customHeight="1">
      <c r="A107" s="169"/>
      <c r="B107" s="169" t="s">
        <v>262</v>
      </c>
      <c r="C107" s="143"/>
      <c r="D107" s="170" t="s">
        <v>96</v>
      </c>
      <c r="E107" s="171">
        <f>SUM(E108:E123)</f>
        <v>4798193</v>
      </c>
      <c r="F107" s="189">
        <f>SUM(F108:F123)</f>
        <v>4798193</v>
      </c>
      <c r="G107" s="189">
        <f>SUM(G110:G123)</f>
        <v>4005208</v>
      </c>
      <c r="H107" s="189">
        <f>SUM(H108:H123)</f>
        <v>387760</v>
      </c>
      <c r="I107" s="189">
        <f>SUM(I108:I123)</f>
        <v>9000</v>
      </c>
      <c r="J107" s="189">
        <f>SUM(J108:J123)</f>
        <v>396225</v>
      </c>
      <c r="K107" s="190"/>
      <c r="L107" s="190"/>
      <c r="M107" s="189"/>
      <c r="N107" s="189"/>
      <c r="O107" s="189"/>
      <c r="P107" s="189"/>
      <c r="Q107" s="190"/>
      <c r="R107" s="190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</row>
    <row r="108" spans="1:61" s="147" customFormat="1" ht="26.25" customHeight="1">
      <c r="A108" s="175"/>
      <c r="B108" s="175"/>
      <c r="C108" s="176" t="s">
        <v>263</v>
      </c>
      <c r="D108" s="177" t="s">
        <v>207</v>
      </c>
      <c r="E108" s="178">
        <v>200995</v>
      </c>
      <c r="F108" s="185">
        <v>200995</v>
      </c>
      <c r="G108" s="185"/>
      <c r="H108" s="185"/>
      <c r="I108" s="185"/>
      <c r="J108" s="185">
        <v>200995</v>
      </c>
      <c r="K108" s="186"/>
      <c r="L108" s="186"/>
      <c r="M108" s="185"/>
      <c r="N108" s="185"/>
      <c r="O108" s="185"/>
      <c r="P108" s="185"/>
      <c r="Q108" s="186"/>
      <c r="R108" s="18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</row>
    <row r="109" spans="1:61" s="147" customFormat="1" ht="26.25" customHeight="1">
      <c r="A109" s="175"/>
      <c r="B109" s="175"/>
      <c r="C109" s="176">
        <v>2310</v>
      </c>
      <c r="D109" s="177" t="s">
        <v>264</v>
      </c>
      <c r="E109" s="178">
        <v>9000</v>
      </c>
      <c r="F109" s="185">
        <v>9000</v>
      </c>
      <c r="G109" s="185"/>
      <c r="H109" s="185"/>
      <c r="I109" s="185">
        <v>9000</v>
      </c>
      <c r="J109" s="185"/>
      <c r="K109" s="186"/>
      <c r="L109" s="186"/>
      <c r="M109" s="185"/>
      <c r="N109" s="185"/>
      <c r="O109" s="185"/>
      <c r="P109" s="185"/>
      <c r="Q109" s="186"/>
      <c r="R109" s="18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</row>
    <row r="110" spans="1:61" s="147" customFormat="1" ht="26.25" customHeight="1">
      <c r="A110" s="175"/>
      <c r="B110" s="175"/>
      <c r="C110" s="176" t="s">
        <v>192</v>
      </c>
      <c r="D110" s="177" t="s">
        <v>193</v>
      </c>
      <c r="E110" s="178">
        <v>3088870</v>
      </c>
      <c r="F110" s="207">
        <v>3088870</v>
      </c>
      <c r="G110" s="207">
        <v>3088870</v>
      </c>
      <c r="H110" s="185"/>
      <c r="I110" s="185"/>
      <c r="J110" s="185"/>
      <c r="K110" s="186"/>
      <c r="L110" s="186"/>
      <c r="M110" s="185"/>
      <c r="N110" s="185"/>
      <c r="O110" s="185"/>
      <c r="P110" s="185"/>
      <c r="Q110" s="186"/>
      <c r="R110" s="18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</row>
    <row r="111" spans="1:61" s="147" customFormat="1" ht="26.25" customHeight="1">
      <c r="A111" s="175"/>
      <c r="B111" s="175"/>
      <c r="C111" s="176" t="s">
        <v>208</v>
      </c>
      <c r="D111" s="177" t="s">
        <v>209</v>
      </c>
      <c r="E111" s="178">
        <v>239530</v>
      </c>
      <c r="F111" s="207">
        <v>239530</v>
      </c>
      <c r="G111" s="207">
        <v>239530</v>
      </c>
      <c r="H111" s="185"/>
      <c r="I111" s="185"/>
      <c r="J111" s="185"/>
      <c r="K111" s="186"/>
      <c r="L111" s="186"/>
      <c r="M111" s="185"/>
      <c r="N111" s="185"/>
      <c r="O111" s="185"/>
      <c r="P111" s="185"/>
      <c r="Q111" s="186"/>
      <c r="R111" s="18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</row>
    <row r="112" spans="1:61" s="147" customFormat="1" ht="26.25" customHeight="1">
      <c r="A112" s="175"/>
      <c r="B112" s="175"/>
      <c r="C112" s="176" t="s">
        <v>194</v>
      </c>
      <c r="D112" s="177" t="s">
        <v>195</v>
      </c>
      <c r="E112" s="178">
        <v>592713</v>
      </c>
      <c r="F112" s="207">
        <v>592713</v>
      </c>
      <c r="G112" s="207">
        <v>592713</v>
      </c>
      <c r="H112" s="185"/>
      <c r="I112" s="185"/>
      <c r="J112" s="185"/>
      <c r="K112" s="186"/>
      <c r="L112" s="186"/>
      <c r="M112" s="185"/>
      <c r="N112" s="185"/>
      <c r="O112" s="185"/>
      <c r="P112" s="185"/>
      <c r="Q112" s="186"/>
      <c r="R112" s="18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</row>
    <row r="113" spans="1:61" s="147" customFormat="1" ht="26.25" customHeight="1">
      <c r="A113" s="175"/>
      <c r="B113" s="175"/>
      <c r="C113" s="176" t="s">
        <v>196</v>
      </c>
      <c r="D113" s="177" t="s">
        <v>197</v>
      </c>
      <c r="E113" s="178">
        <v>84095</v>
      </c>
      <c r="F113" s="185">
        <v>84095</v>
      </c>
      <c r="G113" s="185">
        <v>84095</v>
      </c>
      <c r="H113" s="185"/>
      <c r="I113" s="185"/>
      <c r="J113" s="185"/>
      <c r="K113" s="186"/>
      <c r="L113" s="186"/>
      <c r="M113" s="185"/>
      <c r="N113" s="185"/>
      <c r="O113" s="185"/>
      <c r="P113" s="185"/>
      <c r="Q113" s="186"/>
      <c r="R113" s="18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</row>
    <row r="114" spans="1:61" s="147" customFormat="1" ht="26.25" customHeight="1">
      <c r="A114" s="175"/>
      <c r="B114" s="175"/>
      <c r="C114" s="176" t="s">
        <v>204</v>
      </c>
      <c r="D114" s="177" t="s">
        <v>198</v>
      </c>
      <c r="E114" s="178">
        <v>115350</v>
      </c>
      <c r="F114" s="185">
        <v>115350</v>
      </c>
      <c r="G114" s="185"/>
      <c r="H114" s="185">
        <v>115350</v>
      </c>
      <c r="I114" s="185"/>
      <c r="J114" s="185"/>
      <c r="K114" s="186"/>
      <c r="L114" s="186"/>
      <c r="M114" s="185"/>
      <c r="N114" s="185"/>
      <c r="O114" s="185"/>
      <c r="P114" s="185"/>
      <c r="Q114" s="186"/>
      <c r="R114" s="18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</row>
    <row r="115" spans="1:61" s="147" customFormat="1" ht="26.25" customHeight="1">
      <c r="A115" s="175"/>
      <c r="B115" s="213"/>
      <c r="C115" s="176" t="s">
        <v>265</v>
      </c>
      <c r="D115" s="177" t="s">
        <v>266</v>
      </c>
      <c r="E115" s="178">
        <v>5000</v>
      </c>
      <c r="F115" s="185">
        <v>5000</v>
      </c>
      <c r="G115" s="185"/>
      <c r="H115" s="185">
        <v>5000</v>
      </c>
      <c r="I115" s="185"/>
      <c r="J115" s="185"/>
      <c r="K115" s="186"/>
      <c r="L115" s="186"/>
      <c r="M115" s="185"/>
      <c r="N115" s="185"/>
      <c r="O115" s="185"/>
      <c r="P115" s="185"/>
      <c r="Q115" s="186"/>
      <c r="R115" s="18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</row>
    <row r="116" spans="1:61" s="147" customFormat="1" ht="26.25" customHeight="1">
      <c r="A116" s="175"/>
      <c r="B116" s="175"/>
      <c r="C116" s="176" t="s">
        <v>177</v>
      </c>
      <c r="D116" s="177" t="s">
        <v>178</v>
      </c>
      <c r="E116" s="178">
        <v>205700</v>
      </c>
      <c r="F116" s="185">
        <v>205700</v>
      </c>
      <c r="G116" s="185"/>
      <c r="H116" s="185">
        <v>205700</v>
      </c>
      <c r="I116" s="185"/>
      <c r="J116" s="185"/>
      <c r="K116" s="186"/>
      <c r="L116" s="186"/>
      <c r="M116" s="185"/>
      <c r="N116" s="185"/>
      <c r="O116" s="185"/>
      <c r="P116" s="185"/>
      <c r="Q116" s="186"/>
      <c r="R116" s="18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</row>
    <row r="117" spans="1:61" s="147" customFormat="1" ht="26.25" customHeight="1">
      <c r="A117" s="175"/>
      <c r="B117" s="175"/>
      <c r="C117" s="176" t="s">
        <v>214</v>
      </c>
      <c r="D117" s="177" t="s">
        <v>215</v>
      </c>
      <c r="E117" s="178">
        <v>2780</v>
      </c>
      <c r="F117" s="185">
        <v>2780</v>
      </c>
      <c r="G117" s="185"/>
      <c r="H117" s="185">
        <v>2780</v>
      </c>
      <c r="I117" s="185"/>
      <c r="J117" s="185"/>
      <c r="K117" s="186"/>
      <c r="L117" s="186"/>
      <c r="M117" s="185"/>
      <c r="N117" s="185"/>
      <c r="O117" s="185"/>
      <c r="P117" s="185"/>
      <c r="Q117" s="186"/>
      <c r="R117" s="18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</row>
    <row r="118" spans="1:61" s="147" customFormat="1" ht="26.25" customHeight="1">
      <c r="A118" s="175"/>
      <c r="B118" s="175"/>
      <c r="C118" s="176" t="s">
        <v>179</v>
      </c>
      <c r="D118" s="177" t="s">
        <v>168</v>
      </c>
      <c r="E118" s="178">
        <v>39370</v>
      </c>
      <c r="F118" s="185">
        <v>39370</v>
      </c>
      <c r="G118" s="185"/>
      <c r="H118" s="185">
        <v>39370</v>
      </c>
      <c r="I118" s="185"/>
      <c r="J118" s="185"/>
      <c r="K118" s="186"/>
      <c r="L118" s="186"/>
      <c r="M118" s="185"/>
      <c r="N118" s="185"/>
      <c r="O118" s="185"/>
      <c r="P118" s="185"/>
      <c r="Q118" s="186"/>
      <c r="R118" s="18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</row>
    <row r="119" spans="1:61" s="147" customFormat="1" ht="26.25" customHeight="1">
      <c r="A119" s="175"/>
      <c r="B119" s="175"/>
      <c r="C119" s="176" t="s">
        <v>216</v>
      </c>
      <c r="D119" s="177" t="s">
        <v>267</v>
      </c>
      <c r="E119" s="178">
        <v>2410</v>
      </c>
      <c r="F119" s="185">
        <v>2410</v>
      </c>
      <c r="G119" s="185"/>
      <c r="H119" s="185">
        <v>2410</v>
      </c>
      <c r="I119" s="185"/>
      <c r="J119" s="185"/>
      <c r="K119" s="186"/>
      <c r="L119" s="186"/>
      <c r="M119" s="185"/>
      <c r="N119" s="185"/>
      <c r="O119" s="185"/>
      <c r="P119" s="185"/>
      <c r="Q119" s="186"/>
      <c r="R119" s="18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</row>
    <row r="120" spans="1:61" s="147" customFormat="1" ht="26.25" customHeight="1">
      <c r="A120" s="175"/>
      <c r="B120" s="175"/>
      <c r="C120" s="176" t="s">
        <v>220</v>
      </c>
      <c r="D120" s="177" t="s">
        <v>221</v>
      </c>
      <c r="E120" s="178">
        <v>8750</v>
      </c>
      <c r="F120" s="185">
        <v>8750</v>
      </c>
      <c r="G120" s="185"/>
      <c r="H120" s="185">
        <v>8750</v>
      </c>
      <c r="I120" s="185"/>
      <c r="J120" s="185"/>
      <c r="K120" s="186"/>
      <c r="L120" s="186"/>
      <c r="M120" s="185"/>
      <c r="N120" s="185"/>
      <c r="O120" s="185"/>
      <c r="P120" s="185"/>
      <c r="Q120" s="186"/>
      <c r="R120" s="18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</row>
    <row r="121" spans="1:61" s="147" customFormat="1" ht="26.25" customHeight="1">
      <c r="A121" s="175"/>
      <c r="B121" s="175"/>
      <c r="C121" s="176" t="s">
        <v>222</v>
      </c>
      <c r="D121" s="177" t="s">
        <v>199</v>
      </c>
      <c r="E121" s="178">
        <v>5100</v>
      </c>
      <c r="F121" s="185">
        <v>5100</v>
      </c>
      <c r="G121" s="185"/>
      <c r="H121" s="185">
        <v>5100</v>
      </c>
      <c r="I121" s="185"/>
      <c r="J121" s="185"/>
      <c r="K121" s="186"/>
      <c r="L121" s="186"/>
      <c r="M121" s="185"/>
      <c r="N121" s="185"/>
      <c r="O121" s="185"/>
      <c r="P121" s="185"/>
      <c r="Q121" s="186"/>
      <c r="R121" s="18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</row>
    <row r="122" spans="1:61" s="147" customFormat="1" ht="26.25" customHeight="1">
      <c r="A122" s="175"/>
      <c r="B122" s="175"/>
      <c r="C122" s="176" t="s">
        <v>224</v>
      </c>
      <c r="D122" s="177" t="s">
        <v>225</v>
      </c>
      <c r="E122" s="178">
        <v>195230</v>
      </c>
      <c r="F122" s="185">
        <v>195230</v>
      </c>
      <c r="G122" s="185"/>
      <c r="H122" s="185"/>
      <c r="I122" s="185"/>
      <c r="J122" s="185">
        <v>195230</v>
      </c>
      <c r="K122" s="186"/>
      <c r="L122" s="186"/>
      <c r="M122" s="185"/>
      <c r="N122" s="185"/>
      <c r="O122" s="185"/>
      <c r="P122" s="185"/>
      <c r="Q122" s="186"/>
      <c r="R122" s="18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</row>
    <row r="123" spans="1:61" s="147" customFormat="1" ht="26.25" customHeight="1">
      <c r="A123" s="175"/>
      <c r="B123" s="175"/>
      <c r="C123" s="176">
        <v>4430</v>
      </c>
      <c r="D123" s="177" t="s">
        <v>182</v>
      </c>
      <c r="E123" s="178">
        <v>3300</v>
      </c>
      <c r="F123" s="185">
        <v>3300</v>
      </c>
      <c r="G123" s="185"/>
      <c r="H123" s="185">
        <v>3300</v>
      </c>
      <c r="I123" s="185"/>
      <c r="J123" s="185"/>
      <c r="K123" s="186"/>
      <c r="L123" s="186"/>
      <c r="M123" s="185"/>
      <c r="N123" s="185"/>
      <c r="O123" s="185"/>
      <c r="P123" s="185"/>
      <c r="Q123" s="186"/>
      <c r="R123" s="18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</row>
    <row r="124" spans="1:61" s="174" customFormat="1" ht="26.25" customHeight="1">
      <c r="A124" s="169"/>
      <c r="B124" s="169" t="s">
        <v>268</v>
      </c>
      <c r="C124" s="143"/>
      <c r="D124" s="170" t="s">
        <v>269</v>
      </c>
      <c r="E124" s="171">
        <f>SUM(E125:E130)</f>
        <v>270193</v>
      </c>
      <c r="F124" s="171">
        <f>SUM(F125:F130)</f>
        <v>270193</v>
      </c>
      <c r="G124" s="171">
        <f>SUM(G125:G130)</f>
        <v>252995</v>
      </c>
      <c r="H124" s="171">
        <f>SUM(H125:H130)</f>
        <v>0</v>
      </c>
      <c r="I124" s="171">
        <f>SUM(I125:I130)</f>
        <v>0</v>
      </c>
      <c r="J124" s="171">
        <f>SUM(J125:J130)</f>
        <v>17198</v>
      </c>
      <c r="K124" s="190"/>
      <c r="L124" s="190"/>
      <c r="M124" s="189"/>
      <c r="N124" s="189"/>
      <c r="O124" s="189"/>
      <c r="P124" s="189"/>
      <c r="Q124" s="190"/>
      <c r="R124" s="190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</row>
    <row r="125" spans="1:61" s="147" customFormat="1" ht="26.25" customHeight="1">
      <c r="A125" s="175"/>
      <c r="B125" s="175"/>
      <c r="C125" s="176" t="s">
        <v>263</v>
      </c>
      <c r="D125" s="177" t="s">
        <v>207</v>
      </c>
      <c r="E125" s="178">
        <v>17198</v>
      </c>
      <c r="F125" s="185">
        <v>17198</v>
      </c>
      <c r="G125" s="185"/>
      <c r="H125" s="185"/>
      <c r="I125" s="185"/>
      <c r="J125" s="185">
        <v>17198</v>
      </c>
      <c r="K125" s="186"/>
      <c r="L125" s="186"/>
      <c r="M125" s="185"/>
      <c r="N125" s="185"/>
      <c r="O125" s="185"/>
      <c r="P125" s="185"/>
      <c r="Q125" s="186"/>
      <c r="R125" s="18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</row>
    <row r="126" spans="1:61" s="147" customFormat="1" ht="26.25" customHeight="1">
      <c r="A126" s="175"/>
      <c r="B126" s="175"/>
      <c r="C126" s="176" t="s">
        <v>192</v>
      </c>
      <c r="D126" s="177" t="s">
        <v>193</v>
      </c>
      <c r="E126" s="178">
        <v>176768</v>
      </c>
      <c r="F126" s="185">
        <v>176768</v>
      </c>
      <c r="G126" s="185">
        <v>176768</v>
      </c>
      <c r="H126" s="185"/>
      <c r="I126" s="185"/>
      <c r="J126" s="185"/>
      <c r="K126" s="186"/>
      <c r="L126" s="186"/>
      <c r="M126" s="185"/>
      <c r="N126" s="185"/>
      <c r="O126" s="185"/>
      <c r="P126" s="185"/>
      <c r="Q126" s="186"/>
      <c r="R126" s="18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</row>
    <row r="127" spans="1:61" s="147" customFormat="1" ht="26.25" customHeight="1">
      <c r="A127" s="175"/>
      <c r="B127" s="175"/>
      <c r="C127" s="176" t="s">
        <v>208</v>
      </c>
      <c r="D127" s="177" t="s">
        <v>209</v>
      </c>
      <c r="E127" s="178">
        <v>19350</v>
      </c>
      <c r="F127" s="185">
        <v>19350</v>
      </c>
      <c r="G127" s="185">
        <v>19350</v>
      </c>
      <c r="H127" s="185"/>
      <c r="I127" s="185"/>
      <c r="J127" s="185"/>
      <c r="K127" s="186"/>
      <c r="L127" s="186"/>
      <c r="M127" s="185"/>
      <c r="N127" s="185"/>
      <c r="O127" s="185"/>
      <c r="P127" s="185"/>
      <c r="Q127" s="186"/>
      <c r="R127" s="18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</row>
    <row r="128" spans="1:61" s="147" customFormat="1" ht="26.25" customHeight="1">
      <c r="A128" s="175"/>
      <c r="B128" s="175"/>
      <c r="C128" s="176" t="s">
        <v>194</v>
      </c>
      <c r="D128" s="177" t="s">
        <v>195</v>
      </c>
      <c r="E128" s="178">
        <v>47916</v>
      </c>
      <c r="F128" s="185">
        <v>47916</v>
      </c>
      <c r="G128" s="185">
        <v>47916</v>
      </c>
      <c r="H128" s="185"/>
      <c r="I128" s="185"/>
      <c r="J128" s="185"/>
      <c r="K128" s="186"/>
      <c r="L128" s="186"/>
      <c r="M128" s="185"/>
      <c r="N128" s="185"/>
      <c r="O128" s="185"/>
      <c r="P128" s="185"/>
      <c r="Q128" s="186"/>
      <c r="R128" s="18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</row>
    <row r="129" spans="1:61" s="147" customFormat="1" ht="26.25" customHeight="1">
      <c r="A129" s="175"/>
      <c r="B129" s="175"/>
      <c r="C129" s="176" t="s">
        <v>196</v>
      </c>
      <c r="D129" s="177" t="s">
        <v>197</v>
      </c>
      <c r="E129" s="178">
        <v>6961</v>
      </c>
      <c r="F129" s="185">
        <v>6961</v>
      </c>
      <c r="G129" s="185">
        <v>6961</v>
      </c>
      <c r="H129" s="185"/>
      <c r="I129" s="185"/>
      <c r="J129" s="185"/>
      <c r="K129" s="186"/>
      <c r="L129" s="186"/>
      <c r="M129" s="185"/>
      <c r="N129" s="185"/>
      <c r="O129" s="185"/>
      <c r="P129" s="185"/>
      <c r="Q129" s="186"/>
      <c r="R129" s="18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</row>
    <row r="130" spans="1:61" s="147" customFormat="1" ht="26.25" customHeight="1">
      <c r="A130" s="175"/>
      <c r="B130" s="175"/>
      <c r="C130" s="176">
        <v>4170</v>
      </c>
      <c r="D130" s="177" t="s">
        <v>270</v>
      </c>
      <c r="E130" s="178">
        <v>2000</v>
      </c>
      <c r="F130" s="185">
        <v>2000</v>
      </c>
      <c r="G130" s="185">
        <v>2000</v>
      </c>
      <c r="H130" s="185"/>
      <c r="I130" s="185"/>
      <c r="J130" s="185"/>
      <c r="K130" s="186"/>
      <c r="L130" s="186"/>
      <c r="M130" s="185"/>
      <c r="N130" s="185"/>
      <c r="O130" s="185"/>
      <c r="P130" s="185"/>
      <c r="Q130" s="186"/>
      <c r="R130" s="18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</row>
    <row r="131" spans="1:61" s="174" customFormat="1" ht="26.25" customHeight="1">
      <c r="A131" s="169"/>
      <c r="B131" s="169" t="s">
        <v>271</v>
      </c>
      <c r="C131" s="143"/>
      <c r="D131" s="170" t="s">
        <v>99</v>
      </c>
      <c r="E131" s="171">
        <f>SUM(E132:E150)</f>
        <v>3340492</v>
      </c>
      <c r="F131" s="171">
        <f>SUM(F132:F150)</f>
        <v>831602</v>
      </c>
      <c r="G131" s="171">
        <f>SUM(G132:G150)</f>
        <v>614907</v>
      </c>
      <c r="H131" s="171">
        <f>SUM(H132:H150)</f>
        <v>128800</v>
      </c>
      <c r="I131" s="171">
        <f>SUM(I132:I150)</f>
        <v>17569</v>
      </c>
      <c r="J131" s="171">
        <f>SUM(J132:J150)</f>
        <v>70326</v>
      </c>
      <c r="K131" s="171">
        <f>SUM(K132:K150)</f>
        <v>0</v>
      </c>
      <c r="L131" s="171">
        <f>SUM(L132:L150)</f>
        <v>0</v>
      </c>
      <c r="M131" s="171">
        <f>SUM(M132:M150)</f>
        <v>0</v>
      </c>
      <c r="N131" s="171">
        <f>SUM(N132:N150)</f>
        <v>2508890</v>
      </c>
      <c r="O131" s="171">
        <f>SUM(O132:O150)</f>
        <v>0</v>
      </c>
      <c r="P131" s="171">
        <f>SUM(P132:P150)</f>
        <v>2508890</v>
      </c>
      <c r="Q131" s="171">
        <f>SUM(Q132:Q150)</f>
        <v>0</v>
      </c>
      <c r="R131" s="190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</row>
    <row r="132" spans="1:61" s="147" customFormat="1" ht="26.25" customHeight="1">
      <c r="A132" s="175"/>
      <c r="B132" s="175"/>
      <c r="C132" s="176" t="s">
        <v>272</v>
      </c>
      <c r="D132" s="177" t="s">
        <v>264</v>
      </c>
      <c r="E132" s="178">
        <v>17569</v>
      </c>
      <c r="F132" s="185">
        <v>17569</v>
      </c>
      <c r="G132" s="185"/>
      <c r="H132" s="185"/>
      <c r="I132" s="185">
        <v>17569</v>
      </c>
      <c r="J132" s="185"/>
      <c r="K132" s="186"/>
      <c r="L132" s="186"/>
      <c r="M132" s="185"/>
      <c r="N132" s="185"/>
      <c r="O132" s="185"/>
      <c r="P132" s="185"/>
      <c r="Q132" s="186"/>
      <c r="R132" s="18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</row>
    <row r="133" spans="1:61" s="147" customFormat="1" ht="26.25" customHeight="1">
      <c r="A133" s="175"/>
      <c r="B133" s="175"/>
      <c r="C133" s="176" t="s">
        <v>263</v>
      </c>
      <c r="D133" s="177" t="s">
        <v>207</v>
      </c>
      <c r="E133" s="178">
        <v>33142</v>
      </c>
      <c r="F133" s="185">
        <v>33142</v>
      </c>
      <c r="G133" s="185"/>
      <c r="H133" s="185"/>
      <c r="I133" s="185"/>
      <c r="J133" s="185">
        <v>33142</v>
      </c>
      <c r="K133" s="186"/>
      <c r="L133" s="186"/>
      <c r="M133" s="185"/>
      <c r="N133" s="185"/>
      <c r="O133" s="185"/>
      <c r="P133" s="185"/>
      <c r="Q133" s="186"/>
      <c r="R133" s="18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</row>
    <row r="134" spans="1:61" s="147" customFormat="1" ht="26.25" customHeight="1">
      <c r="A134" s="175"/>
      <c r="B134" s="175"/>
      <c r="C134" s="176" t="s">
        <v>192</v>
      </c>
      <c r="D134" s="177" t="s">
        <v>193</v>
      </c>
      <c r="E134" s="178">
        <v>460000</v>
      </c>
      <c r="F134" s="207">
        <v>460000</v>
      </c>
      <c r="G134" s="207">
        <v>460000</v>
      </c>
      <c r="H134" s="185"/>
      <c r="I134" s="185"/>
      <c r="J134" s="185"/>
      <c r="K134" s="186"/>
      <c r="L134" s="186"/>
      <c r="M134" s="185"/>
      <c r="N134" s="185"/>
      <c r="O134" s="185"/>
      <c r="P134" s="185"/>
      <c r="Q134" s="186"/>
      <c r="R134" s="18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</row>
    <row r="135" spans="1:61" s="147" customFormat="1" ht="26.25" customHeight="1">
      <c r="A135" s="175"/>
      <c r="B135" s="175"/>
      <c r="C135" s="176" t="s">
        <v>208</v>
      </c>
      <c r="D135" s="177" t="s">
        <v>209</v>
      </c>
      <c r="E135" s="178">
        <v>40850</v>
      </c>
      <c r="F135" s="207">
        <v>40850</v>
      </c>
      <c r="G135" s="207">
        <v>40850</v>
      </c>
      <c r="H135" s="185"/>
      <c r="I135" s="185"/>
      <c r="J135" s="185"/>
      <c r="K135" s="186"/>
      <c r="L135" s="186"/>
      <c r="M135" s="185"/>
      <c r="N135" s="185"/>
      <c r="O135" s="185"/>
      <c r="P135" s="185"/>
      <c r="Q135" s="186"/>
      <c r="R135" s="18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</row>
    <row r="136" spans="1:61" s="147" customFormat="1" ht="26.25" customHeight="1">
      <c r="A136" s="175"/>
      <c r="B136" s="175"/>
      <c r="C136" s="176" t="s">
        <v>194</v>
      </c>
      <c r="D136" s="177" t="s">
        <v>195</v>
      </c>
      <c r="E136" s="178">
        <v>100761</v>
      </c>
      <c r="F136" s="207">
        <v>100761</v>
      </c>
      <c r="G136" s="207">
        <v>100761</v>
      </c>
      <c r="H136" s="185"/>
      <c r="I136" s="185"/>
      <c r="J136" s="185"/>
      <c r="K136" s="186"/>
      <c r="L136" s="186"/>
      <c r="M136" s="185"/>
      <c r="N136" s="185"/>
      <c r="O136" s="185"/>
      <c r="P136" s="185"/>
      <c r="Q136" s="186"/>
      <c r="R136" s="18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</row>
    <row r="137" spans="1:61" s="147" customFormat="1" ht="26.25" customHeight="1">
      <c r="A137" s="175"/>
      <c r="B137" s="175"/>
      <c r="C137" s="176" t="s">
        <v>196</v>
      </c>
      <c r="D137" s="177" t="s">
        <v>197</v>
      </c>
      <c r="E137" s="178">
        <v>12296</v>
      </c>
      <c r="F137" s="185">
        <v>12296</v>
      </c>
      <c r="G137" s="185">
        <v>12296</v>
      </c>
      <c r="H137" s="185"/>
      <c r="I137" s="185"/>
      <c r="J137" s="185"/>
      <c r="K137" s="186"/>
      <c r="L137" s="186"/>
      <c r="M137" s="185"/>
      <c r="N137" s="185"/>
      <c r="O137" s="185"/>
      <c r="P137" s="185"/>
      <c r="Q137" s="186"/>
      <c r="R137" s="18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</row>
    <row r="138" spans="1:61" s="147" customFormat="1" ht="26.25" customHeight="1">
      <c r="A138" s="175"/>
      <c r="B138" s="175"/>
      <c r="C138" s="176">
        <v>4170</v>
      </c>
      <c r="D138" s="177" t="s">
        <v>213</v>
      </c>
      <c r="E138" s="178">
        <v>1000</v>
      </c>
      <c r="F138" s="185">
        <v>1000</v>
      </c>
      <c r="G138" s="185">
        <v>1000</v>
      </c>
      <c r="H138" s="185"/>
      <c r="I138" s="185"/>
      <c r="J138" s="185"/>
      <c r="K138" s="186"/>
      <c r="L138" s="186"/>
      <c r="M138" s="185"/>
      <c r="N138" s="185"/>
      <c r="O138" s="185"/>
      <c r="P138" s="185"/>
      <c r="Q138" s="186"/>
      <c r="R138" s="18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</row>
    <row r="139" spans="1:61" s="147" customFormat="1" ht="26.25" customHeight="1">
      <c r="A139" s="175"/>
      <c r="B139" s="175"/>
      <c r="C139" s="176" t="s">
        <v>204</v>
      </c>
      <c r="D139" s="177" t="s">
        <v>198</v>
      </c>
      <c r="E139" s="178">
        <v>29000</v>
      </c>
      <c r="F139" s="185">
        <v>29000</v>
      </c>
      <c r="G139" s="185"/>
      <c r="H139" s="185">
        <v>29000</v>
      </c>
      <c r="I139" s="185"/>
      <c r="J139" s="185"/>
      <c r="K139" s="186"/>
      <c r="L139" s="186"/>
      <c r="M139" s="185"/>
      <c r="N139" s="185"/>
      <c r="O139" s="185"/>
      <c r="P139" s="185"/>
      <c r="Q139" s="186"/>
      <c r="R139" s="18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</row>
    <row r="140" spans="1:61" s="147" customFormat="1" ht="26.25" customHeight="1">
      <c r="A140" s="175"/>
      <c r="B140" s="175"/>
      <c r="C140" s="176" t="s">
        <v>273</v>
      </c>
      <c r="D140" s="177" t="s">
        <v>274</v>
      </c>
      <c r="E140" s="178">
        <v>62000</v>
      </c>
      <c r="F140" s="185">
        <v>62000</v>
      </c>
      <c r="G140" s="185"/>
      <c r="H140" s="185">
        <v>62000</v>
      </c>
      <c r="I140" s="185"/>
      <c r="J140" s="185"/>
      <c r="K140" s="186"/>
      <c r="L140" s="186"/>
      <c r="M140" s="185"/>
      <c r="N140" s="185"/>
      <c r="O140" s="185"/>
      <c r="P140" s="185"/>
      <c r="Q140" s="186"/>
      <c r="R140" s="18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</row>
    <row r="141" spans="1:61" s="147" customFormat="1" ht="26.25" customHeight="1">
      <c r="A141" s="175"/>
      <c r="B141" s="175"/>
      <c r="C141" s="176" t="s">
        <v>177</v>
      </c>
      <c r="D141" s="177" t="s">
        <v>178</v>
      </c>
      <c r="E141" s="178">
        <v>21200</v>
      </c>
      <c r="F141" s="185">
        <v>21200</v>
      </c>
      <c r="G141" s="185"/>
      <c r="H141" s="185">
        <v>21200</v>
      </c>
      <c r="I141" s="185"/>
      <c r="J141" s="185"/>
      <c r="K141" s="186"/>
      <c r="L141" s="186"/>
      <c r="M141" s="185"/>
      <c r="N141" s="185"/>
      <c r="O141" s="185"/>
      <c r="P141" s="185"/>
      <c r="Q141" s="186"/>
      <c r="R141" s="18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</row>
    <row r="142" spans="1:61" s="147" customFormat="1" ht="26.25" customHeight="1">
      <c r="A142" s="175"/>
      <c r="B142" s="175"/>
      <c r="C142" s="176" t="s">
        <v>214</v>
      </c>
      <c r="D142" s="177" t="s">
        <v>215</v>
      </c>
      <c r="E142" s="178">
        <v>600</v>
      </c>
      <c r="F142" s="185">
        <v>600</v>
      </c>
      <c r="G142" s="185"/>
      <c r="H142" s="185">
        <v>600</v>
      </c>
      <c r="I142" s="185"/>
      <c r="J142" s="185"/>
      <c r="K142" s="186"/>
      <c r="L142" s="186"/>
      <c r="M142" s="185"/>
      <c r="N142" s="185"/>
      <c r="O142" s="185"/>
      <c r="P142" s="185"/>
      <c r="Q142" s="186"/>
      <c r="R142" s="18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</row>
    <row r="143" spans="1:61" s="147" customFormat="1" ht="26.25" customHeight="1">
      <c r="A143" s="175"/>
      <c r="B143" s="175"/>
      <c r="C143" s="176" t="s">
        <v>179</v>
      </c>
      <c r="D143" s="177" t="s">
        <v>168</v>
      </c>
      <c r="E143" s="178">
        <v>12500</v>
      </c>
      <c r="F143" s="185">
        <v>12500</v>
      </c>
      <c r="G143" s="185"/>
      <c r="H143" s="185">
        <v>12500</v>
      </c>
      <c r="I143" s="185"/>
      <c r="J143" s="185"/>
      <c r="K143" s="186"/>
      <c r="L143" s="186"/>
      <c r="M143" s="185"/>
      <c r="N143" s="185"/>
      <c r="O143" s="185"/>
      <c r="P143" s="185"/>
      <c r="Q143" s="186"/>
      <c r="R143" s="18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</row>
    <row r="144" spans="1:61" s="147" customFormat="1" ht="26.25" customHeight="1">
      <c r="A144" s="175"/>
      <c r="B144" s="175"/>
      <c r="C144" s="176">
        <v>4350</v>
      </c>
      <c r="D144" s="177" t="s">
        <v>217</v>
      </c>
      <c r="E144" s="178">
        <v>600</v>
      </c>
      <c r="F144" s="185">
        <v>600</v>
      </c>
      <c r="G144" s="185"/>
      <c r="H144" s="185">
        <v>600</v>
      </c>
      <c r="I144" s="185"/>
      <c r="J144" s="185"/>
      <c r="K144" s="186"/>
      <c r="L144" s="186"/>
      <c r="M144" s="185"/>
      <c r="N144" s="185"/>
      <c r="O144" s="185"/>
      <c r="P144" s="185"/>
      <c r="Q144" s="186"/>
      <c r="R144" s="18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</row>
    <row r="145" spans="1:61" s="147" customFormat="1" ht="26.25" customHeight="1">
      <c r="A145" s="175"/>
      <c r="B145" s="175"/>
      <c r="C145" s="176" t="s">
        <v>220</v>
      </c>
      <c r="D145" s="177" t="s">
        <v>221</v>
      </c>
      <c r="E145" s="178">
        <v>1200</v>
      </c>
      <c r="F145" s="185">
        <v>1200</v>
      </c>
      <c r="G145" s="185"/>
      <c r="H145" s="185">
        <v>1200</v>
      </c>
      <c r="I145" s="185"/>
      <c r="J145" s="185"/>
      <c r="K145" s="186"/>
      <c r="L145" s="186"/>
      <c r="M145" s="185"/>
      <c r="N145" s="185"/>
      <c r="O145" s="185"/>
      <c r="P145" s="185"/>
      <c r="Q145" s="186"/>
      <c r="R145" s="18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</row>
    <row r="146" spans="1:61" s="147" customFormat="1" ht="26.25" customHeight="1">
      <c r="A146" s="175"/>
      <c r="B146" s="175"/>
      <c r="C146" s="176" t="s">
        <v>222</v>
      </c>
      <c r="D146" s="177" t="s">
        <v>199</v>
      </c>
      <c r="E146" s="178">
        <v>500</v>
      </c>
      <c r="F146" s="185">
        <v>500</v>
      </c>
      <c r="G146" s="185"/>
      <c r="H146" s="185">
        <v>500</v>
      </c>
      <c r="I146" s="185"/>
      <c r="J146" s="185"/>
      <c r="K146" s="186"/>
      <c r="L146" s="186"/>
      <c r="M146" s="185"/>
      <c r="N146" s="185"/>
      <c r="O146" s="185"/>
      <c r="P146" s="185"/>
      <c r="Q146" s="186"/>
      <c r="R146" s="18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</row>
    <row r="147" spans="1:61" s="147" customFormat="1" ht="26.25" customHeight="1">
      <c r="A147" s="175"/>
      <c r="B147" s="175"/>
      <c r="C147" s="176">
        <v>4430</v>
      </c>
      <c r="D147" s="177" t="s">
        <v>182</v>
      </c>
      <c r="E147" s="178">
        <v>1200</v>
      </c>
      <c r="F147" s="185">
        <v>1200</v>
      </c>
      <c r="G147" s="185"/>
      <c r="H147" s="185">
        <v>1200</v>
      </c>
      <c r="I147" s="185"/>
      <c r="J147" s="185"/>
      <c r="K147" s="186"/>
      <c r="L147" s="186"/>
      <c r="M147" s="185"/>
      <c r="N147" s="185"/>
      <c r="O147" s="185"/>
      <c r="P147" s="185"/>
      <c r="Q147" s="186"/>
      <c r="R147" s="18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</row>
    <row r="148" spans="1:61" s="147" customFormat="1" ht="26.25" customHeight="1">
      <c r="A148" s="175"/>
      <c r="B148" s="175"/>
      <c r="C148" s="176" t="s">
        <v>224</v>
      </c>
      <c r="D148" s="177" t="s">
        <v>225</v>
      </c>
      <c r="E148" s="178">
        <v>37184</v>
      </c>
      <c r="F148" s="185">
        <v>37184</v>
      </c>
      <c r="G148" s="185"/>
      <c r="H148" s="185"/>
      <c r="I148" s="185"/>
      <c r="J148" s="185">
        <v>37184</v>
      </c>
      <c r="K148" s="186"/>
      <c r="L148" s="186"/>
      <c r="M148" s="185"/>
      <c r="N148" s="185"/>
      <c r="O148" s="185"/>
      <c r="P148" s="185"/>
      <c r="Q148" s="186"/>
      <c r="R148" s="18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</row>
    <row r="149" spans="1:61" s="147" customFormat="1" ht="26.25" customHeight="1">
      <c r="A149" s="175"/>
      <c r="B149" s="175"/>
      <c r="C149" s="176">
        <v>6058</v>
      </c>
      <c r="D149" s="177" t="s">
        <v>155</v>
      </c>
      <c r="E149" s="178"/>
      <c r="F149" s="185"/>
      <c r="G149" s="185"/>
      <c r="H149" s="185"/>
      <c r="I149" s="185"/>
      <c r="J149" s="185"/>
      <c r="K149" s="186"/>
      <c r="L149" s="186"/>
      <c r="M149" s="185"/>
      <c r="N149" s="185"/>
      <c r="O149" s="185"/>
      <c r="P149" s="185"/>
      <c r="Q149" s="186"/>
      <c r="R149" s="18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</row>
    <row r="150" spans="1:61" s="147" customFormat="1" ht="26.25" customHeight="1">
      <c r="A150" s="175"/>
      <c r="B150" s="175"/>
      <c r="C150" s="176">
        <v>6059</v>
      </c>
      <c r="D150" s="177" t="s">
        <v>155</v>
      </c>
      <c r="E150" s="178">
        <v>2508890</v>
      </c>
      <c r="F150" s="185"/>
      <c r="G150" s="185"/>
      <c r="H150" s="185"/>
      <c r="I150" s="185"/>
      <c r="J150" s="185"/>
      <c r="K150" s="186"/>
      <c r="L150" s="186"/>
      <c r="M150" s="185"/>
      <c r="N150" s="207">
        <v>2508890</v>
      </c>
      <c r="O150" s="207"/>
      <c r="P150" s="207">
        <v>2508890</v>
      </c>
      <c r="Q150" s="186"/>
      <c r="R150" s="18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</row>
    <row r="151" spans="1:61" s="174" customFormat="1" ht="26.25" customHeight="1">
      <c r="A151" s="169"/>
      <c r="B151" s="169" t="s">
        <v>275</v>
      </c>
      <c r="C151" s="143" t="s">
        <v>276</v>
      </c>
      <c r="D151" s="170" t="s">
        <v>277</v>
      </c>
      <c r="E151" s="171">
        <f>SUM(E152:E166)</f>
        <v>1937139</v>
      </c>
      <c r="F151" s="171">
        <f>SUM(F152:F166)</f>
        <v>1937139</v>
      </c>
      <c r="G151" s="171">
        <f>SUM(G152:G166)</f>
        <v>1621116</v>
      </c>
      <c r="H151" s="171">
        <f>SUM(H152:H166)</f>
        <v>153480</v>
      </c>
      <c r="I151" s="171">
        <f>SUM(I152:I166)</f>
        <v>0</v>
      </c>
      <c r="J151" s="189">
        <f>SUM(J152:J166)</f>
        <v>162543</v>
      </c>
      <c r="K151" s="190"/>
      <c r="L151" s="190"/>
      <c r="M151" s="189"/>
      <c r="N151" s="189"/>
      <c r="O151" s="189"/>
      <c r="P151" s="189"/>
      <c r="Q151" s="190"/>
      <c r="R151" s="190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</row>
    <row r="152" spans="1:61" s="147" customFormat="1" ht="26.25" customHeight="1">
      <c r="A152" s="175"/>
      <c r="B152" s="175"/>
      <c r="C152" s="176" t="s">
        <v>263</v>
      </c>
      <c r="D152" s="177" t="s">
        <v>207</v>
      </c>
      <c r="E152" s="178">
        <v>88520</v>
      </c>
      <c r="F152" s="185">
        <v>88520</v>
      </c>
      <c r="G152" s="185"/>
      <c r="H152" s="185"/>
      <c r="I152" s="185"/>
      <c r="J152" s="185">
        <v>88520</v>
      </c>
      <c r="K152" s="186"/>
      <c r="L152" s="186"/>
      <c r="M152" s="185"/>
      <c r="N152" s="185"/>
      <c r="O152" s="185"/>
      <c r="P152" s="185"/>
      <c r="Q152" s="186"/>
      <c r="R152" s="18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</row>
    <row r="153" spans="1:61" s="147" customFormat="1" ht="26.25" customHeight="1">
      <c r="A153" s="175"/>
      <c r="B153" s="175"/>
      <c r="C153" s="176" t="s">
        <v>192</v>
      </c>
      <c r="D153" s="177" t="s">
        <v>193</v>
      </c>
      <c r="E153" s="178">
        <v>1240895</v>
      </c>
      <c r="F153" s="207">
        <v>1240895</v>
      </c>
      <c r="G153" s="207">
        <v>1240895</v>
      </c>
      <c r="H153" s="185"/>
      <c r="I153" s="185"/>
      <c r="J153" s="185"/>
      <c r="K153" s="186"/>
      <c r="L153" s="186"/>
      <c r="M153" s="185"/>
      <c r="N153" s="185"/>
      <c r="O153" s="185"/>
      <c r="P153" s="185"/>
      <c r="Q153" s="186"/>
      <c r="R153" s="18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</row>
    <row r="154" spans="1:61" s="147" customFormat="1" ht="26.25" customHeight="1">
      <c r="A154" s="175"/>
      <c r="B154" s="175"/>
      <c r="C154" s="176" t="s">
        <v>208</v>
      </c>
      <c r="D154" s="177" t="s">
        <v>209</v>
      </c>
      <c r="E154" s="178">
        <v>98500</v>
      </c>
      <c r="F154" s="185">
        <v>98500</v>
      </c>
      <c r="G154" s="185">
        <v>98500</v>
      </c>
      <c r="H154" s="185"/>
      <c r="I154" s="185"/>
      <c r="J154" s="185"/>
      <c r="K154" s="186"/>
      <c r="L154" s="186"/>
      <c r="M154" s="185"/>
      <c r="N154" s="185"/>
      <c r="O154" s="185"/>
      <c r="P154" s="185"/>
      <c r="Q154" s="186"/>
      <c r="R154" s="18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</row>
    <row r="155" spans="1:61" s="147" customFormat="1" ht="26.25" customHeight="1">
      <c r="A155" s="175"/>
      <c r="B155" s="175"/>
      <c r="C155" s="176" t="s">
        <v>194</v>
      </c>
      <c r="D155" s="177" t="s">
        <v>195</v>
      </c>
      <c r="E155" s="178">
        <v>246914</v>
      </c>
      <c r="F155" s="185">
        <v>246914</v>
      </c>
      <c r="G155" s="185">
        <v>246914</v>
      </c>
      <c r="H155" s="185"/>
      <c r="I155" s="185"/>
      <c r="J155" s="185"/>
      <c r="K155" s="186"/>
      <c r="L155" s="186"/>
      <c r="M155" s="185"/>
      <c r="N155" s="185"/>
      <c r="O155" s="185"/>
      <c r="P155" s="185"/>
      <c r="Q155" s="186"/>
      <c r="R155" s="18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</row>
    <row r="156" spans="1:61" s="147" customFormat="1" ht="26.25" customHeight="1">
      <c r="A156" s="175"/>
      <c r="B156" s="175"/>
      <c r="C156" s="176" t="s">
        <v>196</v>
      </c>
      <c r="D156" s="177" t="s">
        <v>197</v>
      </c>
      <c r="E156" s="178">
        <v>34807</v>
      </c>
      <c r="F156" s="185">
        <v>34807</v>
      </c>
      <c r="G156" s="185">
        <v>34807</v>
      </c>
      <c r="H156" s="185"/>
      <c r="I156" s="185"/>
      <c r="J156" s="185"/>
      <c r="K156" s="186"/>
      <c r="L156" s="186"/>
      <c r="M156" s="185"/>
      <c r="N156" s="185"/>
      <c r="O156" s="185"/>
      <c r="P156" s="185"/>
      <c r="Q156" s="186"/>
      <c r="R156" s="18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</row>
    <row r="157" spans="1:61" s="147" customFormat="1" ht="26.25" customHeight="1">
      <c r="A157" s="175"/>
      <c r="B157" s="175"/>
      <c r="C157" s="176" t="s">
        <v>204</v>
      </c>
      <c r="D157" s="177" t="s">
        <v>198</v>
      </c>
      <c r="E157" s="178">
        <v>13000</v>
      </c>
      <c r="F157" s="185">
        <v>13000</v>
      </c>
      <c r="G157" s="185"/>
      <c r="H157" s="185">
        <v>13000</v>
      </c>
      <c r="I157" s="185"/>
      <c r="J157" s="185"/>
      <c r="K157" s="186"/>
      <c r="L157" s="186"/>
      <c r="M157" s="185"/>
      <c r="N157" s="185"/>
      <c r="O157" s="185"/>
      <c r="P157" s="185"/>
      <c r="Q157" s="186"/>
      <c r="R157" s="18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</row>
    <row r="158" spans="1:61" s="147" customFormat="1" ht="26.25" customHeight="1">
      <c r="A158" s="175"/>
      <c r="B158" s="175"/>
      <c r="C158" s="176" t="s">
        <v>265</v>
      </c>
      <c r="D158" s="177" t="s">
        <v>266</v>
      </c>
      <c r="E158" s="178">
        <v>5000</v>
      </c>
      <c r="F158" s="185">
        <v>5000</v>
      </c>
      <c r="G158" s="185"/>
      <c r="H158" s="185">
        <v>5000</v>
      </c>
      <c r="I158" s="185"/>
      <c r="J158" s="185"/>
      <c r="K158" s="186"/>
      <c r="L158" s="186"/>
      <c r="M158" s="185"/>
      <c r="N158" s="185"/>
      <c r="O158" s="185"/>
      <c r="P158" s="185"/>
      <c r="Q158" s="186"/>
      <c r="R158" s="18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</row>
    <row r="159" spans="1:61" s="147" customFormat="1" ht="26.25" customHeight="1">
      <c r="A159" s="175"/>
      <c r="B159" s="175"/>
      <c r="C159" s="176" t="s">
        <v>177</v>
      </c>
      <c r="D159" s="177" t="s">
        <v>178</v>
      </c>
      <c r="E159" s="178">
        <v>119400</v>
      </c>
      <c r="F159" s="185">
        <v>119400</v>
      </c>
      <c r="G159" s="185"/>
      <c r="H159" s="185">
        <v>119400</v>
      </c>
      <c r="I159" s="185"/>
      <c r="J159" s="185"/>
      <c r="K159" s="186"/>
      <c r="L159" s="186"/>
      <c r="M159" s="185"/>
      <c r="N159" s="185"/>
      <c r="O159" s="185"/>
      <c r="P159" s="185"/>
      <c r="Q159" s="186"/>
      <c r="R159" s="18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</row>
    <row r="160" spans="1:61" s="147" customFormat="1" ht="26.25" customHeight="1">
      <c r="A160" s="175"/>
      <c r="B160" s="175"/>
      <c r="C160" s="176">
        <v>4270</v>
      </c>
      <c r="D160" s="177" t="s">
        <v>167</v>
      </c>
      <c r="E160" s="178"/>
      <c r="F160" s="185"/>
      <c r="G160" s="185"/>
      <c r="H160" s="185"/>
      <c r="I160" s="185"/>
      <c r="J160" s="185"/>
      <c r="K160" s="186"/>
      <c r="L160" s="186"/>
      <c r="M160" s="185"/>
      <c r="N160" s="185"/>
      <c r="O160" s="185"/>
      <c r="P160" s="185"/>
      <c r="Q160" s="186"/>
      <c r="R160" s="18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</row>
    <row r="161" spans="1:61" s="147" customFormat="1" ht="26.25" customHeight="1">
      <c r="A161" s="175"/>
      <c r="B161" s="175"/>
      <c r="C161" s="176" t="s">
        <v>214</v>
      </c>
      <c r="D161" s="177" t="s">
        <v>215</v>
      </c>
      <c r="E161" s="178">
        <v>900</v>
      </c>
      <c r="F161" s="185">
        <v>900</v>
      </c>
      <c r="G161" s="185"/>
      <c r="H161" s="185">
        <v>900</v>
      </c>
      <c r="I161" s="185"/>
      <c r="J161" s="185"/>
      <c r="K161" s="186"/>
      <c r="L161" s="186"/>
      <c r="M161" s="185"/>
      <c r="N161" s="185"/>
      <c r="O161" s="185"/>
      <c r="P161" s="185"/>
      <c r="Q161" s="186"/>
      <c r="R161" s="18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</row>
    <row r="162" spans="1:61" s="147" customFormat="1" ht="26.25" customHeight="1">
      <c r="A162" s="175"/>
      <c r="B162" s="175"/>
      <c r="C162" s="176" t="s">
        <v>179</v>
      </c>
      <c r="D162" s="177" t="s">
        <v>168</v>
      </c>
      <c r="E162" s="178">
        <v>9000</v>
      </c>
      <c r="F162" s="185">
        <v>9000</v>
      </c>
      <c r="G162" s="185"/>
      <c r="H162" s="185">
        <v>9000</v>
      </c>
      <c r="I162" s="185"/>
      <c r="J162" s="185"/>
      <c r="K162" s="186"/>
      <c r="L162" s="186"/>
      <c r="M162" s="185"/>
      <c r="N162" s="185"/>
      <c r="O162" s="185"/>
      <c r="P162" s="185"/>
      <c r="Q162" s="186"/>
      <c r="R162" s="18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</row>
    <row r="163" spans="1:61" s="147" customFormat="1" ht="26.25" customHeight="1">
      <c r="A163" s="175"/>
      <c r="B163" s="175"/>
      <c r="C163" s="176">
        <v>4350</v>
      </c>
      <c r="D163" s="177" t="s">
        <v>267</v>
      </c>
      <c r="E163" s="178">
        <v>380</v>
      </c>
      <c r="F163" s="185">
        <v>380</v>
      </c>
      <c r="G163" s="185"/>
      <c r="H163" s="185">
        <v>380</v>
      </c>
      <c r="I163" s="185"/>
      <c r="J163" s="185"/>
      <c r="K163" s="186"/>
      <c r="L163" s="186"/>
      <c r="M163" s="185"/>
      <c r="N163" s="185"/>
      <c r="O163" s="185"/>
      <c r="P163" s="185"/>
      <c r="Q163" s="186"/>
      <c r="R163" s="18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</row>
    <row r="164" spans="1:61" s="147" customFormat="1" ht="26.25" customHeight="1">
      <c r="A164" s="175"/>
      <c r="B164" s="175"/>
      <c r="C164" s="176" t="s">
        <v>220</v>
      </c>
      <c r="D164" s="177" t="s">
        <v>221</v>
      </c>
      <c r="E164" s="178">
        <v>3300</v>
      </c>
      <c r="F164" s="185">
        <v>3300</v>
      </c>
      <c r="G164" s="185"/>
      <c r="H164" s="185">
        <v>3300</v>
      </c>
      <c r="I164" s="185"/>
      <c r="J164" s="185"/>
      <c r="K164" s="186"/>
      <c r="L164" s="186"/>
      <c r="M164" s="185"/>
      <c r="N164" s="185"/>
      <c r="O164" s="185"/>
      <c r="P164" s="185"/>
      <c r="Q164" s="186"/>
      <c r="R164" s="18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</row>
    <row r="165" spans="1:61" s="147" customFormat="1" ht="26.25" customHeight="1">
      <c r="A165" s="175"/>
      <c r="B165" s="175"/>
      <c r="C165" s="176" t="s">
        <v>222</v>
      </c>
      <c r="D165" s="177" t="s">
        <v>199</v>
      </c>
      <c r="E165" s="178">
        <v>2500</v>
      </c>
      <c r="F165" s="185">
        <v>2500</v>
      </c>
      <c r="G165" s="185"/>
      <c r="H165" s="185">
        <v>2500</v>
      </c>
      <c r="I165" s="185"/>
      <c r="J165" s="185"/>
      <c r="K165" s="186"/>
      <c r="L165" s="186"/>
      <c r="M165" s="185"/>
      <c r="N165" s="185"/>
      <c r="O165" s="185"/>
      <c r="P165" s="185"/>
      <c r="Q165" s="186"/>
      <c r="R165" s="18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</row>
    <row r="166" spans="1:61" s="147" customFormat="1" ht="26.25" customHeight="1">
      <c r="A166" s="175"/>
      <c r="B166" s="175"/>
      <c r="C166" s="176" t="s">
        <v>224</v>
      </c>
      <c r="D166" s="177" t="s">
        <v>225</v>
      </c>
      <c r="E166" s="178">
        <v>74023</v>
      </c>
      <c r="F166" s="185">
        <v>74023</v>
      </c>
      <c r="G166" s="185"/>
      <c r="H166" s="185"/>
      <c r="I166" s="185"/>
      <c r="J166" s="185">
        <v>74023</v>
      </c>
      <c r="K166" s="186"/>
      <c r="L166" s="186"/>
      <c r="M166" s="185"/>
      <c r="N166" s="185"/>
      <c r="O166" s="185"/>
      <c r="P166" s="185"/>
      <c r="Q166" s="186"/>
      <c r="R166" s="18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</row>
    <row r="167" spans="1:61" s="174" customFormat="1" ht="26.25" customHeight="1">
      <c r="A167" s="169"/>
      <c r="B167" s="169" t="s">
        <v>278</v>
      </c>
      <c r="C167" s="143"/>
      <c r="D167" s="170" t="s">
        <v>279</v>
      </c>
      <c r="E167" s="171">
        <f>SUM(E168:E176)</f>
        <v>293655</v>
      </c>
      <c r="F167" s="189">
        <f>SUM(F168:F176)</f>
        <v>293655</v>
      </c>
      <c r="G167" s="189">
        <f>SUM(G169:G176)</f>
        <v>39517</v>
      </c>
      <c r="H167" s="189">
        <f>SUM(H168:H176)</f>
        <v>252500</v>
      </c>
      <c r="I167" s="189"/>
      <c r="J167" s="189">
        <f>SUM(J168:J176)</f>
        <v>1638</v>
      </c>
      <c r="K167" s="190"/>
      <c r="L167" s="190"/>
      <c r="M167" s="189"/>
      <c r="N167" s="189"/>
      <c r="O167" s="189"/>
      <c r="P167" s="189"/>
      <c r="Q167" s="190"/>
      <c r="R167" s="190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</row>
    <row r="168" spans="1:61" s="147" customFormat="1" ht="26.25" customHeight="1">
      <c r="A168" s="175"/>
      <c r="B168" s="175"/>
      <c r="C168" s="176" t="s">
        <v>263</v>
      </c>
      <c r="D168" s="177" t="s">
        <v>207</v>
      </c>
      <c r="E168" s="178">
        <v>150</v>
      </c>
      <c r="F168" s="185">
        <v>150</v>
      </c>
      <c r="G168" s="185"/>
      <c r="H168" s="185"/>
      <c r="I168" s="185"/>
      <c r="J168" s="185">
        <v>150</v>
      </c>
      <c r="K168" s="186"/>
      <c r="L168" s="186"/>
      <c r="M168" s="185"/>
      <c r="N168" s="185"/>
      <c r="O168" s="185"/>
      <c r="P168" s="185"/>
      <c r="Q168" s="186"/>
      <c r="R168" s="18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</row>
    <row r="169" spans="1:61" s="147" customFormat="1" ht="26.25" customHeight="1">
      <c r="A169" s="175"/>
      <c r="B169" s="175"/>
      <c r="C169" s="176" t="s">
        <v>192</v>
      </c>
      <c r="D169" s="177" t="s">
        <v>193</v>
      </c>
      <c r="E169" s="178">
        <v>29256</v>
      </c>
      <c r="F169" s="207">
        <v>29256</v>
      </c>
      <c r="G169" s="207">
        <v>29256</v>
      </c>
      <c r="H169" s="185"/>
      <c r="I169" s="185"/>
      <c r="J169" s="185"/>
      <c r="K169" s="186"/>
      <c r="L169" s="186"/>
      <c r="M169" s="185"/>
      <c r="N169" s="185"/>
      <c r="O169" s="185"/>
      <c r="P169" s="185"/>
      <c r="Q169" s="186"/>
      <c r="R169" s="18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</row>
    <row r="170" spans="1:61" s="147" customFormat="1" ht="26.25" customHeight="1">
      <c r="A170" s="175"/>
      <c r="B170" s="175"/>
      <c r="C170" s="176" t="s">
        <v>208</v>
      </c>
      <c r="D170" s="177" t="s">
        <v>209</v>
      </c>
      <c r="E170" s="178">
        <v>3500</v>
      </c>
      <c r="F170" s="185">
        <v>3500</v>
      </c>
      <c r="G170" s="185">
        <v>3500</v>
      </c>
      <c r="H170" s="185"/>
      <c r="I170" s="185"/>
      <c r="J170" s="185"/>
      <c r="K170" s="186"/>
      <c r="L170" s="186"/>
      <c r="M170" s="185"/>
      <c r="N170" s="185"/>
      <c r="O170" s="185"/>
      <c r="P170" s="185"/>
      <c r="Q170" s="186"/>
      <c r="R170" s="18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</row>
    <row r="171" spans="1:61" s="147" customFormat="1" ht="26.25" customHeight="1">
      <c r="A171" s="175"/>
      <c r="B171" s="175"/>
      <c r="C171" s="176" t="s">
        <v>194</v>
      </c>
      <c r="D171" s="177" t="s">
        <v>195</v>
      </c>
      <c r="E171" s="178">
        <v>5958</v>
      </c>
      <c r="F171" s="185">
        <v>5958</v>
      </c>
      <c r="G171" s="185">
        <v>5958</v>
      </c>
      <c r="H171" s="185"/>
      <c r="I171" s="185"/>
      <c r="J171" s="185"/>
      <c r="K171" s="186"/>
      <c r="L171" s="186"/>
      <c r="M171" s="185"/>
      <c r="N171" s="185"/>
      <c r="O171" s="185"/>
      <c r="P171" s="185"/>
      <c r="Q171" s="186"/>
      <c r="R171" s="18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</row>
    <row r="172" spans="1:61" s="147" customFormat="1" ht="26.25" customHeight="1">
      <c r="A172" s="175"/>
      <c r="B172" s="175"/>
      <c r="C172" s="176" t="s">
        <v>196</v>
      </c>
      <c r="D172" s="177" t="s">
        <v>197</v>
      </c>
      <c r="E172" s="178">
        <v>803</v>
      </c>
      <c r="F172" s="185">
        <v>803</v>
      </c>
      <c r="G172" s="185">
        <v>803</v>
      </c>
      <c r="H172" s="185"/>
      <c r="I172" s="185"/>
      <c r="J172" s="185"/>
      <c r="K172" s="186"/>
      <c r="L172" s="186"/>
      <c r="M172" s="185"/>
      <c r="N172" s="185"/>
      <c r="O172" s="185"/>
      <c r="P172" s="185"/>
      <c r="Q172" s="186"/>
      <c r="R172" s="18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</row>
    <row r="173" spans="1:61" s="147" customFormat="1" ht="26.25" customHeight="1">
      <c r="A173" s="175"/>
      <c r="B173" s="175"/>
      <c r="C173" s="176" t="s">
        <v>204</v>
      </c>
      <c r="D173" s="177" t="s">
        <v>198</v>
      </c>
      <c r="E173" s="178"/>
      <c r="F173" s="185"/>
      <c r="G173" s="185"/>
      <c r="H173" s="185"/>
      <c r="I173" s="185"/>
      <c r="J173" s="185"/>
      <c r="K173" s="186"/>
      <c r="L173" s="186"/>
      <c r="M173" s="185"/>
      <c r="N173" s="185"/>
      <c r="O173" s="185"/>
      <c r="P173" s="185"/>
      <c r="Q173" s="186"/>
      <c r="R173" s="18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</row>
    <row r="174" spans="1:61" s="147" customFormat="1" ht="26.25" customHeight="1">
      <c r="A174" s="175"/>
      <c r="B174" s="175"/>
      <c r="C174" s="176" t="s">
        <v>179</v>
      </c>
      <c r="D174" s="177" t="s">
        <v>168</v>
      </c>
      <c r="E174" s="178">
        <v>252500</v>
      </c>
      <c r="F174" s="185">
        <v>252500</v>
      </c>
      <c r="G174" s="185"/>
      <c r="H174" s="185">
        <v>252500</v>
      </c>
      <c r="I174" s="185"/>
      <c r="J174" s="185"/>
      <c r="K174" s="186"/>
      <c r="L174" s="186"/>
      <c r="M174" s="185"/>
      <c r="N174" s="185"/>
      <c r="O174" s="185"/>
      <c r="P174" s="185"/>
      <c r="Q174" s="186"/>
      <c r="R174" s="18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</row>
    <row r="175" spans="1:61" s="147" customFormat="1" ht="26.25" customHeight="1">
      <c r="A175" s="175"/>
      <c r="B175" s="175"/>
      <c r="C175" s="176" t="s">
        <v>223</v>
      </c>
      <c r="D175" s="177" t="s">
        <v>182</v>
      </c>
      <c r="E175" s="178"/>
      <c r="F175" s="185"/>
      <c r="G175" s="185"/>
      <c r="H175" s="185"/>
      <c r="I175" s="185"/>
      <c r="J175" s="185"/>
      <c r="K175" s="186"/>
      <c r="L175" s="186"/>
      <c r="M175" s="185"/>
      <c r="N175" s="185"/>
      <c r="O175" s="185"/>
      <c r="P175" s="185"/>
      <c r="Q175" s="186"/>
      <c r="R175" s="18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</row>
    <row r="176" spans="1:61" s="147" customFormat="1" ht="26.25" customHeight="1">
      <c r="A176" s="175"/>
      <c r="B176" s="175"/>
      <c r="C176" s="176" t="s">
        <v>224</v>
      </c>
      <c r="D176" s="177" t="s">
        <v>225</v>
      </c>
      <c r="E176" s="178">
        <v>1488</v>
      </c>
      <c r="F176" s="185">
        <v>1488</v>
      </c>
      <c r="G176" s="185"/>
      <c r="H176" s="185"/>
      <c r="I176" s="185"/>
      <c r="J176" s="185">
        <v>1488</v>
      </c>
      <c r="K176" s="186"/>
      <c r="L176" s="186"/>
      <c r="M176" s="185"/>
      <c r="N176" s="185"/>
      <c r="O176" s="185"/>
      <c r="P176" s="185"/>
      <c r="Q176" s="186"/>
      <c r="R176" s="18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</row>
    <row r="177" spans="1:61" s="174" customFormat="1" ht="26.25" customHeight="1">
      <c r="A177" s="169"/>
      <c r="B177" s="169" t="s">
        <v>280</v>
      </c>
      <c r="C177" s="143"/>
      <c r="D177" s="170" t="s">
        <v>281</v>
      </c>
      <c r="E177" s="171">
        <f>SUM(E178:E188)</f>
        <v>327141</v>
      </c>
      <c r="F177" s="189">
        <f>SUM(F178:F188)</f>
        <v>327141</v>
      </c>
      <c r="G177" s="189">
        <f>SUM(G178:G188)</f>
        <v>304901</v>
      </c>
      <c r="H177" s="189">
        <f>SUM(H178:H188)</f>
        <v>14700</v>
      </c>
      <c r="I177" s="189"/>
      <c r="J177" s="189">
        <f>SUM(J178:J188)</f>
        <v>7540</v>
      </c>
      <c r="K177" s="190"/>
      <c r="L177" s="190"/>
      <c r="M177" s="189"/>
      <c r="N177" s="189"/>
      <c r="O177" s="189"/>
      <c r="P177" s="189"/>
      <c r="Q177" s="190"/>
      <c r="R177" s="190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</row>
    <row r="178" spans="1:61" s="147" customFormat="1" ht="26.25" customHeight="1">
      <c r="A178" s="175"/>
      <c r="B178" s="175"/>
      <c r="C178" s="176" t="s">
        <v>263</v>
      </c>
      <c r="D178" s="177" t="s">
        <v>207</v>
      </c>
      <c r="E178" s="178">
        <v>1250</v>
      </c>
      <c r="F178" s="185">
        <v>1250</v>
      </c>
      <c r="G178" s="185"/>
      <c r="H178" s="185"/>
      <c r="I178" s="185"/>
      <c r="J178" s="185">
        <v>1250</v>
      </c>
      <c r="K178" s="186"/>
      <c r="L178" s="186"/>
      <c r="M178" s="185"/>
      <c r="N178" s="185"/>
      <c r="O178" s="185"/>
      <c r="P178" s="185"/>
      <c r="Q178" s="186"/>
      <c r="R178" s="18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</row>
    <row r="179" spans="1:61" s="147" customFormat="1" ht="26.25" customHeight="1">
      <c r="A179" s="175"/>
      <c r="B179" s="175"/>
      <c r="C179" s="176" t="s">
        <v>192</v>
      </c>
      <c r="D179" s="177" t="s">
        <v>193</v>
      </c>
      <c r="E179" s="178">
        <v>237345</v>
      </c>
      <c r="F179" s="207">
        <v>237345</v>
      </c>
      <c r="G179" s="207">
        <v>237345</v>
      </c>
      <c r="H179" s="185"/>
      <c r="I179" s="185"/>
      <c r="J179" s="185"/>
      <c r="K179" s="186"/>
      <c r="L179" s="186"/>
      <c r="M179" s="185"/>
      <c r="N179" s="185"/>
      <c r="O179" s="185"/>
      <c r="P179" s="185"/>
      <c r="Q179" s="186"/>
      <c r="R179" s="18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</row>
    <row r="180" spans="1:61" s="147" customFormat="1" ht="26.25" customHeight="1">
      <c r="A180" s="175"/>
      <c r="B180" s="175"/>
      <c r="C180" s="176" t="s">
        <v>208</v>
      </c>
      <c r="D180" s="177" t="s">
        <v>209</v>
      </c>
      <c r="E180" s="178">
        <v>18500</v>
      </c>
      <c r="F180" s="185">
        <v>18500</v>
      </c>
      <c r="G180" s="185">
        <v>18500</v>
      </c>
      <c r="H180" s="185"/>
      <c r="I180" s="185"/>
      <c r="J180" s="185"/>
      <c r="K180" s="186"/>
      <c r="L180" s="186"/>
      <c r="M180" s="185"/>
      <c r="N180" s="185"/>
      <c r="O180" s="185"/>
      <c r="P180" s="185"/>
      <c r="Q180" s="186"/>
      <c r="R180" s="18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</row>
    <row r="181" spans="1:61" s="147" customFormat="1" ht="26.25" customHeight="1">
      <c r="A181" s="175"/>
      <c r="B181" s="175"/>
      <c r="C181" s="176" t="s">
        <v>194</v>
      </c>
      <c r="D181" s="177" t="s">
        <v>195</v>
      </c>
      <c r="E181" s="178">
        <v>43233</v>
      </c>
      <c r="F181" s="185">
        <v>43233</v>
      </c>
      <c r="G181" s="185">
        <v>43233</v>
      </c>
      <c r="H181" s="185"/>
      <c r="I181" s="185"/>
      <c r="J181" s="185"/>
      <c r="K181" s="186"/>
      <c r="L181" s="186"/>
      <c r="M181" s="185"/>
      <c r="N181" s="185"/>
      <c r="O181" s="185"/>
      <c r="P181" s="185"/>
      <c r="Q181" s="186"/>
      <c r="R181" s="18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</row>
    <row r="182" spans="1:61" s="147" customFormat="1" ht="26.25" customHeight="1">
      <c r="A182" s="175"/>
      <c r="B182" s="175"/>
      <c r="C182" s="176" t="s">
        <v>196</v>
      </c>
      <c r="D182" s="177" t="s">
        <v>197</v>
      </c>
      <c r="E182" s="178">
        <v>5823</v>
      </c>
      <c r="F182" s="185">
        <v>5823</v>
      </c>
      <c r="G182" s="185">
        <v>5823</v>
      </c>
      <c r="H182" s="185"/>
      <c r="I182" s="185"/>
      <c r="J182" s="185"/>
      <c r="K182" s="186"/>
      <c r="L182" s="186"/>
      <c r="M182" s="185"/>
      <c r="N182" s="185"/>
      <c r="O182" s="185"/>
      <c r="P182" s="185"/>
      <c r="Q182" s="186"/>
      <c r="R182" s="18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</row>
    <row r="183" spans="1:61" s="147" customFormat="1" ht="26.25" customHeight="1">
      <c r="A183" s="175"/>
      <c r="B183" s="175"/>
      <c r="C183" s="176" t="s">
        <v>204</v>
      </c>
      <c r="D183" s="177" t="s">
        <v>198</v>
      </c>
      <c r="E183" s="178">
        <v>7000</v>
      </c>
      <c r="F183" s="185">
        <v>7000</v>
      </c>
      <c r="G183" s="185"/>
      <c r="H183" s="185">
        <v>7000</v>
      </c>
      <c r="I183" s="185"/>
      <c r="J183" s="185"/>
      <c r="K183" s="186"/>
      <c r="L183" s="186"/>
      <c r="M183" s="185"/>
      <c r="N183" s="185"/>
      <c r="O183" s="185"/>
      <c r="P183" s="185"/>
      <c r="Q183" s="186"/>
      <c r="R183" s="18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</row>
    <row r="184" spans="1:61" s="147" customFormat="1" ht="26.25" customHeight="1">
      <c r="A184" s="175"/>
      <c r="B184" s="175"/>
      <c r="C184" s="176" t="s">
        <v>179</v>
      </c>
      <c r="D184" s="177" t="s">
        <v>168</v>
      </c>
      <c r="E184" s="178">
        <v>200</v>
      </c>
      <c r="F184" s="185">
        <v>200</v>
      </c>
      <c r="G184" s="185"/>
      <c r="H184" s="185">
        <v>200</v>
      </c>
      <c r="I184" s="185"/>
      <c r="J184" s="185"/>
      <c r="K184" s="186"/>
      <c r="L184" s="186"/>
      <c r="M184" s="185"/>
      <c r="N184" s="185"/>
      <c r="O184" s="185"/>
      <c r="P184" s="185"/>
      <c r="Q184" s="186"/>
      <c r="R184" s="18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</row>
    <row r="185" spans="1:61" s="147" customFormat="1" ht="26.25" customHeight="1">
      <c r="A185" s="175"/>
      <c r="B185" s="175"/>
      <c r="C185" s="176" t="s">
        <v>220</v>
      </c>
      <c r="D185" s="177" t="s">
        <v>221</v>
      </c>
      <c r="E185" s="178">
        <v>1900</v>
      </c>
      <c r="F185" s="185">
        <v>1900</v>
      </c>
      <c r="G185" s="185"/>
      <c r="H185" s="185">
        <v>1900</v>
      </c>
      <c r="I185" s="185"/>
      <c r="J185" s="185"/>
      <c r="K185" s="186"/>
      <c r="L185" s="186"/>
      <c r="M185" s="185"/>
      <c r="N185" s="185"/>
      <c r="O185" s="185"/>
      <c r="P185" s="185"/>
      <c r="Q185" s="186"/>
      <c r="R185" s="18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</row>
    <row r="186" spans="1:61" s="147" customFormat="1" ht="26.25" customHeight="1">
      <c r="A186" s="175"/>
      <c r="B186" s="175"/>
      <c r="C186" s="176" t="s">
        <v>222</v>
      </c>
      <c r="D186" s="177" t="s">
        <v>199</v>
      </c>
      <c r="E186" s="178">
        <v>3600</v>
      </c>
      <c r="F186" s="185">
        <v>3600</v>
      </c>
      <c r="G186" s="185"/>
      <c r="H186" s="185">
        <v>3600</v>
      </c>
      <c r="I186" s="185"/>
      <c r="J186" s="185"/>
      <c r="K186" s="186"/>
      <c r="L186" s="186"/>
      <c r="M186" s="185"/>
      <c r="N186" s="185"/>
      <c r="O186" s="185"/>
      <c r="P186" s="185"/>
      <c r="Q186" s="186"/>
      <c r="R186" s="18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</row>
    <row r="187" spans="1:61" s="147" customFormat="1" ht="26.25" customHeight="1">
      <c r="A187" s="175"/>
      <c r="B187" s="175"/>
      <c r="C187" s="176" t="s">
        <v>224</v>
      </c>
      <c r="D187" s="177" t="s">
        <v>225</v>
      </c>
      <c r="E187" s="178">
        <v>6290</v>
      </c>
      <c r="F187" s="185">
        <v>6290</v>
      </c>
      <c r="G187" s="185"/>
      <c r="H187" s="185"/>
      <c r="I187" s="185"/>
      <c r="J187" s="185">
        <v>6290</v>
      </c>
      <c r="K187" s="186"/>
      <c r="L187" s="186"/>
      <c r="M187" s="185"/>
      <c r="N187" s="185"/>
      <c r="O187" s="185"/>
      <c r="P187" s="185"/>
      <c r="Q187" s="186"/>
      <c r="R187" s="18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</row>
    <row r="188" spans="1:61" s="147" customFormat="1" ht="26.25" customHeight="1">
      <c r="A188" s="175"/>
      <c r="B188" s="175"/>
      <c r="C188" s="176" t="s">
        <v>226</v>
      </c>
      <c r="D188" s="177" t="s">
        <v>227</v>
      </c>
      <c r="E188" s="178">
        <v>2000</v>
      </c>
      <c r="F188" s="185">
        <v>2000</v>
      </c>
      <c r="G188" s="185"/>
      <c r="H188" s="185">
        <v>2000</v>
      </c>
      <c r="I188" s="185"/>
      <c r="J188" s="185"/>
      <c r="K188" s="186"/>
      <c r="L188" s="186"/>
      <c r="M188" s="185"/>
      <c r="N188" s="185"/>
      <c r="O188" s="185"/>
      <c r="P188" s="185"/>
      <c r="Q188" s="186"/>
      <c r="R188" s="18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</row>
    <row r="189" spans="1:61" s="174" customFormat="1" ht="26.25" customHeight="1">
      <c r="A189" s="169"/>
      <c r="B189" s="169" t="s">
        <v>282</v>
      </c>
      <c r="C189" s="143"/>
      <c r="D189" s="170" t="s">
        <v>283</v>
      </c>
      <c r="E189" s="171">
        <f>SUM(E190:E193)</f>
        <v>39877</v>
      </c>
      <c r="F189" s="171">
        <f>SUM(F190:F193)</f>
        <v>39877</v>
      </c>
      <c r="G189" s="171">
        <f>SUM(G190:G193)</f>
        <v>0</v>
      </c>
      <c r="H189" s="171">
        <f>SUM(H190:H193)</f>
        <v>39877</v>
      </c>
      <c r="I189" s="171">
        <f>SUM(I190:I193)</f>
        <v>0</v>
      </c>
      <c r="J189" s="171">
        <f>SUM(J190:J193)</f>
        <v>0</v>
      </c>
      <c r="K189" s="171">
        <f>SUM(K190:K193)</f>
        <v>0</v>
      </c>
      <c r="L189" s="171">
        <f>SUM(L190:L193)</f>
        <v>0</v>
      </c>
      <c r="M189" s="189"/>
      <c r="N189" s="189"/>
      <c r="O189" s="189"/>
      <c r="P189" s="189"/>
      <c r="Q189" s="190"/>
      <c r="R189" s="190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</row>
    <row r="190" spans="1:61" s="147" customFormat="1" ht="26.25" customHeight="1">
      <c r="A190" s="175"/>
      <c r="B190" s="208"/>
      <c r="C190" s="176">
        <v>4210</v>
      </c>
      <c r="D190" s="177" t="s">
        <v>198</v>
      </c>
      <c r="E190" s="209">
        <v>1400</v>
      </c>
      <c r="F190" s="185">
        <v>1400</v>
      </c>
      <c r="G190" s="185"/>
      <c r="H190" s="185">
        <v>1400</v>
      </c>
      <c r="I190" s="185"/>
      <c r="J190" s="185"/>
      <c r="K190" s="186"/>
      <c r="L190" s="186"/>
      <c r="M190" s="185"/>
      <c r="N190" s="185"/>
      <c r="O190" s="185"/>
      <c r="P190" s="185"/>
      <c r="Q190" s="186"/>
      <c r="R190" s="18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</row>
    <row r="191" spans="1:61" s="147" customFormat="1" ht="26.25" customHeight="1">
      <c r="A191" s="175"/>
      <c r="B191" s="208"/>
      <c r="C191" s="176">
        <v>4300</v>
      </c>
      <c r="D191" s="177" t="s">
        <v>168</v>
      </c>
      <c r="E191" s="209">
        <v>18200</v>
      </c>
      <c r="F191" s="185">
        <v>18200</v>
      </c>
      <c r="G191" s="185"/>
      <c r="H191" s="185">
        <v>18200</v>
      </c>
      <c r="I191" s="185"/>
      <c r="J191" s="185"/>
      <c r="K191" s="186"/>
      <c r="L191" s="186"/>
      <c r="M191" s="185"/>
      <c r="N191" s="185"/>
      <c r="O191" s="185"/>
      <c r="P191" s="185"/>
      <c r="Q191" s="186"/>
      <c r="R191" s="18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</row>
    <row r="192" spans="1:61" s="147" customFormat="1" ht="26.25" customHeight="1">
      <c r="A192" s="175"/>
      <c r="B192" s="175"/>
      <c r="C192" s="176" t="s">
        <v>222</v>
      </c>
      <c r="D192" s="177" t="s">
        <v>199</v>
      </c>
      <c r="E192" s="178">
        <v>6866</v>
      </c>
      <c r="F192" s="185">
        <v>6866</v>
      </c>
      <c r="G192" s="185"/>
      <c r="H192" s="185">
        <v>6866</v>
      </c>
      <c r="I192" s="185"/>
      <c r="J192" s="185"/>
      <c r="K192" s="186"/>
      <c r="L192" s="186"/>
      <c r="M192" s="185"/>
      <c r="N192" s="185"/>
      <c r="O192" s="185"/>
      <c r="P192" s="185"/>
      <c r="Q192" s="186"/>
      <c r="R192" s="18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</row>
    <row r="193" spans="1:61" s="147" customFormat="1" ht="26.25" customHeight="1">
      <c r="A193" s="175"/>
      <c r="B193" s="175"/>
      <c r="C193" s="176" t="s">
        <v>226</v>
      </c>
      <c r="D193" s="177" t="s">
        <v>227</v>
      </c>
      <c r="E193" s="178">
        <v>13411</v>
      </c>
      <c r="F193" s="185">
        <v>13411</v>
      </c>
      <c r="G193" s="185"/>
      <c r="H193" s="185">
        <v>13411</v>
      </c>
      <c r="I193" s="185"/>
      <c r="J193" s="185" t="s">
        <v>276</v>
      </c>
      <c r="K193" s="186"/>
      <c r="L193" s="186"/>
      <c r="M193" s="185"/>
      <c r="N193" s="185"/>
      <c r="O193" s="185"/>
      <c r="P193" s="185"/>
      <c r="Q193" s="186"/>
      <c r="R193" s="18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</row>
    <row r="194" spans="1:61" s="174" customFormat="1" ht="26.25" customHeight="1">
      <c r="A194" s="169"/>
      <c r="B194" s="169" t="s">
        <v>284</v>
      </c>
      <c r="C194" s="143"/>
      <c r="D194" s="170" t="s">
        <v>23</v>
      </c>
      <c r="E194" s="171">
        <f>SUM(E195:E195)</f>
        <v>91839</v>
      </c>
      <c r="F194" s="189">
        <f>SUM(F195:F195)</f>
        <v>91839</v>
      </c>
      <c r="G194" s="189">
        <f>SUM(G195:G195)</f>
        <v>0</v>
      </c>
      <c r="H194" s="189">
        <f>SUM(H195:H195)</f>
        <v>0</v>
      </c>
      <c r="I194" s="189">
        <f>SUM(I195:I195)</f>
        <v>0</v>
      </c>
      <c r="J194" s="189">
        <f>SUM(J195:J195)</f>
        <v>91839</v>
      </c>
      <c r="K194" s="190"/>
      <c r="L194" s="190"/>
      <c r="M194" s="189"/>
      <c r="N194" s="189"/>
      <c r="O194" s="189"/>
      <c r="P194" s="189"/>
      <c r="Q194" s="190"/>
      <c r="R194" s="190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</row>
    <row r="195" spans="1:61" s="147" customFormat="1" ht="26.25" customHeight="1">
      <c r="A195" s="175"/>
      <c r="B195" s="175"/>
      <c r="C195" s="176" t="s">
        <v>224</v>
      </c>
      <c r="D195" s="177" t="s">
        <v>225</v>
      </c>
      <c r="E195" s="178">
        <v>91839</v>
      </c>
      <c r="F195" s="185">
        <v>91839</v>
      </c>
      <c r="G195" s="185"/>
      <c r="H195" s="185"/>
      <c r="I195" s="185"/>
      <c r="J195" s="185">
        <v>91839</v>
      </c>
      <c r="K195" s="186"/>
      <c r="L195" s="186"/>
      <c r="M195" s="185"/>
      <c r="N195" s="185"/>
      <c r="O195" s="185"/>
      <c r="P195" s="185"/>
      <c r="Q195" s="186"/>
      <c r="R195" s="18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</row>
    <row r="196" spans="1:61" s="168" customFormat="1" ht="26.25" customHeight="1">
      <c r="A196" s="162" t="s">
        <v>285</v>
      </c>
      <c r="B196" s="162"/>
      <c r="C196" s="163"/>
      <c r="D196" s="183" t="s">
        <v>100</v>
      </c>
      <c r="E196" s="165">
        <f>E197+E199+E208</f>
        <v>160869</v>
      </c>
      <c r="F196" s="191">
        <f>F197+F199+F208</f>
        <v>160869</v>
      </c>
      <c r="G196" s="191">
        <f>G197+G199+G208</f>
        <v>57200</v>
      </c>
      <c r="H196" s="191">
        <f>H197+H199+H208</f>
        <v>103669</v>
      </c>
      <c r="I196" s="192"/>
      <c r="J196" s="191"/>
      <c r="K196" s="188"/>
      <c r="L196" s="188"/>
      <c r="M196" s="192"/>
      <c r="N196" s="192"/>
      <c r="O196" s="192"/>
      <c r="P196" s="192"/>
      <c r="Q196" s="188"/>
      <c r="R196" s="188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</row>
    <row r="197" spans="1:61" s="174" customFormat="1" ht="26.25" customHeight="1">
      <c r="A197" s="169"/>
      <c r="B197" s="169" t="s">
        <v>286</v>
      </c>
      <c r="C197" s="143"/>
      <c r="D197" s="170" t="s">
        <v>287</v>
      </c>
      <c r="E197" s="171">
        <f>SUM(E198)</f>
        <v>4000</v>
      </c>
      <c r="F197" s="171">
        <f>SUM(F198)</f>
        <v>4000</v>
      </c>
      <c r="G197" s="171">
        <f>SUM(G198)</f>
        <v>0</v>
      </c>
      <c r="H197" s="171">
        <f>SUM(H198)</f>
        <v>4000</v>
      </c>
      <c r="I197" s="171">
        <f>SUM(I198)</f>
        <v>0</v>
      </c>
      <c r="J197" s="171">
        <f>SUM(J198)</f>
        <v>0</v>
      </c>
      <c r="K197" s="190"/>
      <c r="L197" s="190"/>
      <c r="M197" s="189"/>
      <c r="N197" s="189"/>
      <c r="O197" s="189"/>
      <c r="P197" s="189"/>
      <c r="Q197" s="190"/>
      <c r="R197" s="190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</row>
    <row r="198" spans="1:61" s="147" customFormat="1" ht="26.25" customHeight="1">
      <c r="A198" s="175"/>
      <c r="B198" s="175"/>
      <c r="C198" s="176" t="s">
        <v>179</v>
      </c>
      <c r="D198" s="177" t="s">
        <v>168</v>
      </c>
      <c r="E198" s="178">
        <v>4000</v>
      </c>
      <c r="F198" s="185">
        <v>4000</v>
      </c>
      <c r="G198" s="185"/>
      <c r="H198" s="185">
        <v>4000</v>
      </c>
      <c r="I198" s="185"/>
      <c r="J198" s="185"/>
      <c r="K198" s="186"/>
      <c r="L198" s="186"/>
      <c r="M198" s="185"/>
      <c r="N198" s="185"/>
      <c r="O198" s="185"/>
      <c r="P198" s="185"/>
      <c r="Q198" s="186"/>
      <c r="R198" s="18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</row>
    <row r="199" spans="1:61" s="174" customFormat="1" ht="26.25" customHeight="1">
      <c r="A199" s="169"/>
      <c r="B199" s="169" t="s">
        <v>288</v>
      </c>
      <c r="C199" s="143"/>
      <c r="D199" s="170" t="s">
        <v>289</v>
      </c>
      <c r="E199" s="171">
        <f>SUM(E200:E207)</f>
        <v>156000</v>
      </c>
      <c r="F199" s="189">
        <f>SUM(F200:F207)</f>
        <v>156000</v>
      </c>
      <c r="G199" s="189">
        <f>SUM(G200:G207)</f>
        <v>57200</v>
      </c>
      <c r="H199" s="189">
        <f>SUM(H200:H207)</f>
        <v>98800</v>
      </c>
      <c r="I199" s="189"/>
      <c r="J199" s="189"/>
      <c r="K199" s="190"/>
      <c r="L199" s="190"/>
      <c r="M199" s="189"/>
      <c r="N199" s="189"/>
      <c r="O199" s="189"/>
      <c r="P199" s="189"/>
      <c r="Q199" s="190"/>
      <c r="R199" s="190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  <c r="AR199" s="173"/>
      <c r="AS199" s="173"/>
      <c r="AT199" s="173"/>
      <c r="AU199" s="173"/>
      <c r="AV199" s="173"/>
      <c r="AW199" s="173"/>
      <c r="AX199" s="173"/>
      <c r="AY199" s="173"/>
      <c r="AZ199" s="173"/>
      <c r="BA199" s="173"/>
      <c r="BB199" s="173"/>
      <c r="BC199" s="173"/>
      <c r="BD199" s="173"/>
      <c r="BE199" s="173"/>
      <c r="BF199" s="173"/>
      <c r="BG199" s="173"/>
      <c r="BH199" s="173"/>
      <c r="BI199" s="173"/>
    </row>
    <row r="200" spans="1:61" s="147" customFormat="1" ht="26.25" customHeight="1">
      <c r="A200" s="175"/>
      <c r="B200" s="208"/>
      <c r="C200" s="176">
        <v>4010</v>
      </c>
      <c r="D200" s="177" t="s">
        <v>193</v>
      </c>
      <c r="E200" s="209">
        <v>8676</v>
      </c>
      <c r="F200" s="185">
        <v>8676</v>
      </c>
      <c r="G200" s="185">
        <v>8676</v>
      </c>
      <c r="H200" s="185"/>
      <c r="I200" s="185"/>
      <c r="J200" s="185"/>
      <c r="K200" s="186"/>
      <c r="L200" s="186"/>
      <c r="M200" s="185"/>
      <c r="N200" s="185"/>
      <c r="O200" s="185"/>
      <c r="P200" s="185"/>
      <c r="Q200" s="186"/>
      <c r="R200" s="18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</row>
    <row r="201" spans="1:61" s="147" customFormat="1" ht="26.25" customHeight="1">
      <c r="A201" s="175"/>
      <c r="B201" s="208"/>
      <c r="C201" s="176">
        <v>4110</v>
      </c>
      <c r="D201" s="177" t="s">
        <v>195</v>
      </c>
      <c r="E201" s="209">
        <v>1312</v>
      </c>
      <c r="F201" s="185">
        <v>1312</v>
      </c>
      <c r="G201" s="185">
        <v>1312</v>
      </c>
      <c r="H201" s="185"/>
      <c r="I201" s="185"/>
      <c r="J201" s="185"/>
      <c r="K201" s="186"/>
      <c r="L201" s="186"/>
      <c r="M201" s="185"/>
      <c r="N201" s="185"/>
      <c r="O201" s="185"/>
      <c r="P201" s="185"/>
      <c r="Q201" s="186"/>
      <c r="R201" s="18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</row>
    <row r="202" spans="1:61" s="147" customFormat="1" ht="26.25" customHeight="1">
      <c r="A202" s="175"/>
      <c r="B202" s="208"/>
      <c r="C202" s="176">
        <v>4120</v>
      </c>
      <c r="D202" s="177" t="s">
        <v>197</v>
      </c>
      <c r="E202" s="209">
        <v>212</v>
      </c>
      <c r="F202" s="185">
        <v>212</v>
      </c>
      <c r="G202" s="185">
        <v>212</v>
      </c>
      <c r="H202" s="185"/>
      <c r="I202" s="185"/>
      <c r="J202" s="185"/>
      <c r="K202" s="186"/>
      <c r="L202" s="186"/>
      <c r="M202" s="185"/>
      <c r="N202" s="185"/>
      <c r="O202" s="185"/>
      <c r="P202" s="185"/>
      <c r="Q202" s="186"/>
      <c r="R202" s="18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</row>
    <row r="203" spans="1:61" s="147" customFormat="1" ht="26.25" customHeight="1">
      <c r="A203" s="175"/>
      <c r="B203" s="208"/>
      <c r="C203" s="176">
        <v>4170</v>
      </c>
      <c r="D203" s="177" t="s">
        <v>213</v>
      </c>
      <c r="E203" s="209">
        <v>47000</v>
      </c>
      <c r="F203" s="185">
        <v>47000</v>
      </c>
      <c r="G203" s="185">
        <v>47000</v>
      </c>
      <c r="H203" s="185"/>
      <c r="I203" s="185"/>
      <c r="J203" s="185"/>
      <c r="K203" s="186"/>
      <c r="L203" s="186"/>
      <c r="M203" s="185"/>
      <c r="N203" s="185"/>
      <c r="O203" s="185"/>
      <c r="P203" s="185"/>
      <c r="Q203" s="186"/>
      <c r="R203" s="18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</row>
    <row r="204" spans="1:61" s="147" customFormat="1" ht="26.25" customHeight="1">
      <c r="A204" s="175"/>
      <c r="B204" s="175"/>
      <c r="C204" s="176" t="s">
        <v>204</v>
      </c>
      <c r="D204" s="177" t="s">
        <v>198</v>
      </c>
      <c r="E204" s="178">
        <v>16000</v>
      </c>
      <c r="F204" s="185">
        <v>16000</v>
      </c>
      <c r="G204" s="185"/>
      <c r="H204" s="185">
        <v>16000</v>
      </c>
      <c r="I204" s="185"/>
      <c r="J204" s="185"/>
      <c r="K204" s="186"/>
      <c r="L204" s="186"/>
      <c r="M204" s="185"/>
      <c r="N204" s="185"/>
      <c r="O204" s="185"/>
      <c r="P204" s="185"/>
      <c r="Q204" s="186"/>
      <c r="R204" s="18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</row>
    <row r="205" spans="1:61" s="147" customFormat="1" ht="26.25" customHeight="1">
      <c r="A205" s="175"/>
      <c r="B205" s="175"/>
      <c r="C205" s="176" t="s">
        <v>273</v>
      </c>
      <c r="D205" s="177" t="s">
        <v>274</v>
      </c>
      <c r="E205" s="178">
        <v>9500</v>
      </c>
      <c r="F205" s="185">
        <v>9500</v>
      </c>
      <c r="G205" s="185"/>
      <c r="H205" s="185">
        <v>9500</v>
      </c>
      <c r="I205" s="185"/>
      <c r="J205" s="185"/>
      <c r="K205" s="186"/>
      <c r="L205" s="186"/>
      <c r="M205" s="185"/>
      <c r="N205" s="185"/>
      <c r="O205" s="185"/>
      <c r="P205" s="185"/>
      <c r="Q205" s="186"/>
      <c r="R205" s="18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</row>
    <row r="206" spans="1:61" s="147" customFormat="1" ht="26.25" customHeight="1">
      <c r="A206" s="175"/>
      <c r="B206" s="175"/>
      <c r="C206" s="176" t="s">
        <v>179</v>
      </c>
      <c r="D206" s="177" t="s">
        <v>168</v>
      </c>
      <c r="E206" s="178">
        <v>72800</v>
      </c>
      <c r="F206" s="185">
        <v>72800</v>
      </c>
      <c r="G206" s="185"/>
      <c r="H206" s="185">
        <v>72800</v>
      </c>
      <c r="I206" s="185"/>
      <c r="J206" s="185"/>
      <c r="K206" s="186"/>
      <c r="L206" s="186"/>
      <c r="M206" s="185"/>
      <c r="N206" s="185"/>
      <c r="O206" s="185"/>
      <c r="P206" s="185"/>
      <c r="Q206" s="186"/>
      <c r="R206" s="18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</row>
    <row r="207" spans="1:61" s="147" customFormat="1" ht="26.25" customHeight="1">
      <c r="A207" s="175"/>
      <c r="B207" s="175"/>
      <c r="C207" s="176" t="s">
        <v>222</v>
      </c>
      <c r="D207" s="177" t="s">
        <v>199</v>
      </c>
      <c r="E207" s="178">
        <v>500</v>
      </c>
      <c r="F207" s="185">
        <v>500</v>
      </c>
      <c r="G207" s="185"/>
      <c r="H207" s="185">
        <v>500</v>
      </c>
      <c r="I207" s="185"/>
      <c r="J207" s="185"/>
      <c r="K207" s="186"/>
      <c r="L207" s="186"/>
      <c r="M207" s="185"/>
      <c r="N207" s="185"/>
      <c r="O207" s="185"/>
      <c r="P207" s="185"/>
      <c r="Q207" s="186"/>
      <c r="R207" s="18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</row>
    <row r="208" spans="1:61" s="147" customFormat="1" ht="26.25" customHeight="1">
      <c r="A208" s="187"/>
      <c r="B208" s="143">
        <v>85195</v>
      </c>
      <c r="C208" s="204"/>
      <c r="D208" s="214" t="s">
        <v>23</v>
      </c>
      <c r="E208" s="171">
        <f>SUM(F209)</f>
        <v>869</v>
      </c>
      <c r="F208" s="171">
        <v>869</v>
      </c>
      <c r="G208" s="171"/>
      <c r="H208" s="171">
        <v>869</v>
      </c>
      <c r="I208" s="171">
        <f>SUM(J209)</f>
        <v>0</v>
      </c>
      <c r="J208" s="171">
        <f>SUM(K209)</f>
        <v>0</v>
      </c>
      <c r="K208" s="194"/>
      <c r="L208" s="194"/>
      <c r="M208" s="193"/>
      <c r="N208" s="193"/>
      <c r="O208" s="193"/>
      <c r="P208" s="193"/>
      <c r="Q208" s="194"/>
      <c r="R208" s="194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</row>
    <row r="209" spans="1:61" s="147" customFormat="1" ht="26.25" customHeight="1">
      <c r="A209" s="175"/>
      <c r="B209" s="175"/>
      <c r="C209" s="176">
        <v>4300</v>
      </c>
      <c r="D209" s="177" t="s">
        <v>168</v>
      </c>
      <c r="E209" s="178">
        <v>869</v>
      </c>
      <c r="F209" s="185">
        <v>869</v>
      </c>
      <c r="G209" s="185"/>
      <c r="H209" s="185">
        <v>869</v>
      </c>
      <c r="I209" s="185"/>
      <c r="J209" s="185"/>
      <c r="K209" s="186"/>
      <c r="L209" s="186"/>
      <c r="M209" s="185"/>
      <c r="N209" s="185"/>
      <c r="O209" s="185"/>
      <c r="P209" s="185"/>
      <c r="Q209" s="186"/>
      <c r="R209" s="18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</row>
    <row r="210" spans="1:61" s="168" customFormat="1" ht="26.25" customHeight="1">
      <c r="A210" s="162" t="s">
        <v>290</v>
      </c>
      <c r="B210" s="162"/>
      <c r="C210" s="163"/>
      <c r="D210" s="183" t="s">
        <v>103</v>
      </c>
      <c r="E210" s="165">
        <f>E211+E213+E230+E241+E243+E245+E247+E249+E265+E273</f>
        <v>5939193</v>
      </c>
      <c r="F210" s="165">
        <f>F211+F213+F230+F241+F243+F245+F247+F249+F265+F273</f>
        <v>5441823</v>
      </c>
      <c r="G210" s="165">
        <f>G211+G213+G230+G241+G243+G245+G247+G249+G265+G273</f>
        <v>914345</v>
      </c>
      <c r="H210" s="165">
        <f>H211+H213+H230+H241+H243+H245+H247+H249+H265+H273</f>
        <v>220150</v>
      </c>
      <c r="I210" s="165">
        <f>I211+I213+I230+I241+I243+I245+I247+I249+I265+I273</f>
        <v>0</v>
      </c>
      <c r="J210" s="165">
        <f>J211+J213+J230+J241+J243+J245+J247+J249+J265+J273</f>
        <v>4307328</v>
      </c>
      <c r="K210" s="165">
        <f>K211+K213+K230+K241+K243+K245+K247+K249+K265+K273</f>
        <v>0</v>
      </c>
      <c r="L210" s="165">
        <f>L211+L213+L230+L241+L243+L245+L247+L249+L265+L273</f>
        <v>0</v>
      </c>
      <c r="M210" s="165">
        <f>M211+M213+M230+M241+M243+M245+M247+M249+M265+M273</f>
        <v>0</v>
      </c>
      <c r="N210" s="165">
        <f>N211+N213+N230+N241+N243+N245+N247+N249+N265+N273</f>
        <v>497370</v>
      </c>
      <c r="O210" s="165">
        <f>O211+O213+O230+O241+O243+O245+O247+O249+O265+O273</f>
        <v>20000</v>
      </c>
      <c r="P210" s="165">
        <f>P211+P213+P230+P241+P243+P245+P247+P249+P265+P273</f>
        <v>477370</v>
      </c>
      <c r="Q210" s="165">
        <f>Q211+Q213+Q230+Q241+Q243+Q245+Q247+Q249+Q265+Q273</f>
        <v>0</v>
      </c>
      <c r="R210" s="188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</row>
    <row r="211" spans="1:61" s="174" customFormat="1" ht="26.25" customHeight="1">
      <c r="A211" s="169"/>
      <c r="B211" s="169" t="s">
        <v>291</v>
      </c>
      <c r="C211" s="143"/>
      <c r="D211" s="170" t="s">
        <v>292</v>
      </c>
      <c r="E211" s="171">
        <f>SUM(E212)</f>
        <v>280000</v>
      </c>
      <c r="F211" s="189">
        <f>SUM(F212)</f>
        <v>280000</v>
      </c>
      <c r="G211" s="189"/>
      <c r="H211" s="189"/>
      <c r="I211" s="189"/>
      <c r="J211" s="189">
        <f>SUM(J212)</f>
        <v>280000</v>
      </c>
      <c r="K211" s="190"/>
      <c r="L211" s="190"/>
      <c r="M211" s="189"/>
      <c r="N211" s="189"/>
      <c r="O211" s="189"/>
      <c r="P211" s="189"/>
      <c r="Q211" s="190"/>
      <c r="R211" s="190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  <c r="BH211" s="173"/>
      <c r="BI211" s="173"/>
    </row>
    <row r="212" spans="1:61" s="147" customFormat="1" ht="26.25" customHeight="1">
      <c r="A212" s="175"/>
      <c r="B212" s="175"/>
      <c r="C212" s="176" t="s">
        <v>293</v>
      </c>
      <c r="D212" s="177" t="s">
        <v>294</v>
      </c>
      <c r="E212" s="178">
        <v>280000</v>
      </c>
      <c r="F212" s="185">
        <v>280000</v>
      </c>
      <c r="G212" s="185"/>
      <c r="H212" s="185"/>
      <c r="I212" s="185"/>
      <c r="J212" s="185">
        <v>280000</v>
      </c>
      <c r="K212" s="186"/>
      <c r="L212" s="186"/>
      <c r="M212" s="185"/>
      <c r="N212" s="185"/>
      <c r="O212" s="185"/>
      <c r="P212" s="185"/>
      <c r="Q212" s="186"/>
      <c r="R212" s="18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</row>
    <row r="213" spans="1:61" s="147" customFormat="1" ht="26.25" customHeight="1">
      <c r="A213" s="187"/>
      <c r="B213" s="142">
        <v>85203</v>
      </c>
      <c r="C213" s="204"/>
      <c r="D213" s="170" t="s">
        <v>108</v>
      </c>
      <c r="E213" s="171">
        <f>SUM(E214:E229)</f>
        <v>380000</v>
      </c>
      <c r="F213" s="171">
        <f>SUM(F214:F229)</f>
        <v>360000</v>
      </c>
      <c r="G213" s="171">
        <f>SUM(G214:G229)</f>
        <v>227760</v>
      </c>
      <c r="H213" s="171">
        <f>SUM(H214:H229)</f>
        <v>125950</v>
      </c>
      <c r="I213" s="171">
        <f>SUM(I214:I229)</f>
        <v>0</v>
      </c>
      <c r="J213" s="171">
        <f>SUM(J214:J229)</f>
        <v>6290</v>
      </c>
      <c r="K213" s="171">
        <f>SUM(K214:K229)</f>
        <v>0</v>
      </c>
      <c r="L213" s="171">
        <f>SUM(L214:L229)</f>
        <v>0</v>
      </c>
      <c r="M213" s="171">
        <f>SUM(M214:M229)</f>
        <v>0</v>
      </c>
      <c r="N213" s="171">
        <f>SUM(N214:N229)</f>
        <v>20000</v>
      </c>
      <c r="O213" s="171">
        <f>SUM(O214:O229)</f>
        <v>20000</v>
      </c>
      <c r="P213" s="171">
        <f>SUM(P214:P229)</f>
        <v>0</v>
      </c>
      <c r="Q213" s="194"/>
      <c r="R213" s="18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</row>
    <row r="214" spans="1:61" s="147" customFormat="1" ht="26.25" customHeight="1">
      <c r="A214" s="175"/>
      <c r="B214" s="175"/>
      <c r="C214" s="176">
        <v>4010</v>
      </c>
      <c r="D214" s="177" t="s">
        <v>193</v>
      </c>
      <c r="E214" s="178">
        <v>173700</v>
      </c>
      <c r="F214" s="185">
        <v>173700</v>
      </c>
      <c r="G214" s="185">
        <v>173700</v>
      </c>
      <c r="H214" s="185"/>
      <c r="I214" s="185"/>
      <c r="J214" s="185"/>
      <c r="K214" s="186"/>
      <c r="L214" s="186"/>
      <c r="M214" s="185"/>
      <c r="N214" s="185"/>
      <c r="O214" s="185"/>
      <c r="P214" s="185"/>
      <c r="Q214" s="186"/>
      <c r="R214" s="18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</row>
    <row r="215" spans="1:61" s="147" customFormat="1" ht="26.25" customHeight="1">
      <c r="A215" s="175"/>
      <c r="B215" s="175"/>
      <c r="C215" s="176">
        <v>4040</v>
      </c>
      <c r="D215" s="177" t="s">
        <v>209</v>
      </c>
      <c r="E215" s="178">
        <v>10800</v>
      </c>
      <c r="F215" s="185">
        <v>10800</v>
      </c>
      <c r="G215" s="185">
        <v>10800</v>
      </c>
      <c r="H215" s="185"/>
      <c r="I215" s="185"/>
      <c r="J215" s="185"/>
      <c r="K215" s="186"/>
      <c r="L215" s="186"/>
      <c r="M215" s="185"/>
      <c r="N215" s="185"/>
      <c r="O215" s="185"/>
      <c r="P215" s="185"/>
      <c r="Q215" s="186"/>
      <c r="R215" s="18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</row>
    <row r="216" spans="1:61" s="147" customFormat="1" ht="26.25" customHeight="1">
      <c r="A216" s="175"/>
      <c r="B216" s="175"/>
      <c r="C216" s="176">
        <v>4110</v>
      </c>
      <c r="D216" s="215" t="s">
        <v>195</v>
      </c>
      <c r="E216" s="178">
        <v>31560</v>
      </c>
      <c r="F216" s="185">
        <v>31560</v>
      </c>
      <c r="G216" s="185">
        <v>31560</v>
      </c>
      <c r="H216" s="185"/>
      <c r="I216" s="185"/>
      <c r="J216" s="185"/>
      <c r="K216" s="186"/>
      <c r="L216" s="186"/>
      <c r="M216" s="185"/>
      <c r="N216" s="185"/>
      <c r="O216" s="185"/>
      <c r="P216" s="185"/>
      <c r="Q216" s="186"/>
      <c r="R216" s="18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</row>
    <row r="217" spans="1:61" s="147" customFormat="1" ht="26.25" customHeight="1">
      <c r="A217" s="175"/>
      <c r="B217" s="175"/>
      <c r="C217" s="176">
        <v>4120</v>
      </c>
      <c r="D217" s="215" t="s">
        <v>197</v>
      </c>
      <c r="E217" s="178">
        <v>4500</v>
      </c>
      <c r="F217" s="185">
        <v>4500</v>
      </c>
      <c r="G217" s="185">
        <v>4500</v>
      </c>
      <c r="H217" s="185"/>
      <c r="I217" s="185"/>
      <c r="J217" s="185"/>
      <c r="K217" s="186"/>
      <c r="L217" s="186"/>
      <c r="M217" s="185"/>
      <c r="N217" s="185"/>
      <c r="O217" s="185"/>
      <c r="P217" s="185"/>
      <c r="Q217" s="186"/>
      <c r="R217" s="18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</row>
    <row r="218" spans="1:61" s="147" customFormat="1" ht="26.25" customHeight="1">
      <c r="A218" s="175"/>
      <c r="B218" s="175"/>
      <c r="C218" s="176">
        <v>4170</v>
      </c>
      <c r="D218" s="215" t="s">
        <v>213</v>
      </c>
      <c r="E218" s="178">
        <v>7200</v>
      </c>
      <c r="F218" s="185">
        <v>7200</v>
      </c>
      <c r="G218" s="185">
        <v>7200</v>
      </c>
      <c r="H218" s="185"/>
      <c r="I218" s="185"/>
      <c r="J218" s="185"/>
      <c r="K218" s="186"/>
      <c r="L218" s="186"/>
      <c r="M218" s="185"/>
      <c r="N218" s="185"/>
      <c r="O218" s="185"/>
      <c r="P218" s="185"/>
      <c r="Q218" s="186"/>
      <c r="R218" s="18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</row>
    <row r="219" spans="1:61" s="147" customFormat="1" ht="26.25" customHeight="1">
      <c r="A219" s="175"/>
      <c r="B219" s="175"/>
      <c r="C219" s="176">
        <v>4210</v>
      </c>
      <c r="D219" s="215" t="s">
        <v>198</v>
      </c>
      <c r="E219" s="178">
        <v>25050</v>
      </c>
      <c r="F219" s="185">
        <v>25050</v>
      </c>
      <c r="G219" s="185"/>
      <c r="H219" s="185">
        <v>25050</v>
      </c>
      <c r="I219" s="185"/>
      <c r="J219" s="185"/>
      <c r="K219" s="186"/>
      <c r="L219" s="186"/>
      <c r="M219" s="185"/>
      <c r="N219" s="185"/>
      <c r="O219" s="185"/>
      <c r="P219" s="185"/>
      <c r="Q219" s="186"/>
      <c r="R219" s="18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</row>
    <row r="220" spans="1:61" s="147" customFormat="1" ht="26.25" customHeight="1">
      <c r="A220" s="175"/>
      <c r="B220" s="175"/>
      <c r="C220" s="176">
        <v>4220</v>
      </c>
      <c r="D220" s="215" t="s">
        <v>274</v>
      </c>
      <c r="E220" s="178">
        <v>12000</v>
      </c>
      <c r="F220" s="185">
        <v>12000</v>
      </c>
      <c r="G220" s="185"/>
      <c r="H220" s="185">
        <v>12000</v>
      </c>
      <c r="I220" s="185"/>
      <c r="J220" s="185"/>
      <c r="K220" s="186"/>
      <c r="L220" s="186"/>
      <c r="M220" s="185"/>
      <c r="N220" s="185"/>
      <c r="O220" s="185"/>
      <c r="P220" s="185"/>
      <c r="Q220" s="186"/>
      <c r="R220" s="18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</row>
    <row r="221" spans="1:61" s="147" customFormat="1" ht="26.25" customHeight="1">
      <c r="A221" s="175"/>
      <c r="B221" s="175"/>
      <c r="C221" s="176">
        <v>4260</v>
      </c>
      <c r="D221" s="215" t="s">
        <v>178</v>
      </c>
      <c r="E221" s="178">
        <v>32800</v>
      </c>
      <c r="F221" s="185">
        <v>32800</v>
      </c>
      <c r="G221" s="185"/>
      <c r="H221" s="185">
        <v>32800</v>
      </c>
      <c r="I221" s="185"/>
      <c r="J221" s="185"/>
      <c r="K221" s="186"/>
      <c r="L221" s="186"/>
      <c r="M221" s="185"/>
      <c r="N221" s="185"/>
      <c r="O221" s="185"/>
      <c r="P221" s="185"/>
      <c r="Q221" s="186"/>
      <c r="R221" s="18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</row>
    <row r="222" spans="1:61" s="147" customFormat="1" ht="26.25" customHeight="1">
      <c r="A222" s="175"/>
      <c r="B222" s="175"/>
      <c r="C222" s="176">
        <v>4280</v>
      </c>
      <c r="D222" s="215" t="s">
        <v>215</v>
      </c>
      <c r="E222" s="178">
        <v>160</v>
      </c>
      <c r="F222" s="185">
        <v>160</v>
      </c>
      <c r="G222" s="185"/>
      <c r="H222" s="185">
        <v>160</v>
      </c>
      <c r="I222" s="185"/>
      <c r="J222" s="185"/>
      <c r="K222" s="186"/>
      <c r="L222" s="186"/>
      <c r="M222" s="185"/>
      <c r="N222" s="185"/>
      <c r="O222" s="185"/>
      <c r="P222" s="185"/>
      <c r="Q222" s="186"/>
      <c r="R222" s="18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</row>
    <row r="223" spans="1:61" s="147" customFormat="1" ht="26.25" customHeight="1">
      <c r="A223" s="175"/>
      <c r="B223" s="175"/>
      <c r="C223" s="176">
        <v>4300</v>
      </c>
      <c r="D223" s="177" t="s">
        <v>168</v>
      </c>
      <c r="E223" s="178">
        <v>47000</v>
      </c>
      <c r="F223" s="185">
        <v>47000</v>
      </c>
      <c r="G223" s="185"/>
      <c r="H223" s="185">
        <v>47000</v>
      </c>
      <c r="I223" s="185"/>
      <c r="J223" s="185"/>
      <c r="K223" s="186"/>
      <c r="L223" s="186"/>
      <c r="M223" s="185"/>
      <c r="N223" s="185"/>
      <c r="O223" s="185"/>
      <c r="P223" s="185"/>
      <c r="Q223" s="186"/>
      <c r="R223" s="18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</row>
    <row r="224" spans="1:61" s="147" customFormat="1" ht="26.25" customHeight="1">
      <c r="A224" s="175"/>
      <c r="B224" s="175"/>
      <c r="C224" s="176">
        <v>4370</v>
      </c>
      <c r="D224" s="177" t="s">
        <v>295</v>
      </c>
      <c r="E224" s="178">
        <v>1680</v>
      </c>
      <c r="F224" s="185">
        <v>1680</v>
      </c>
      <c r="G224" s="185"/>
      <c r="H224" s="185">
        <v>1680</v>
      </c>
      <c r="I224" s="185"/>
      <c r="J224" s="185"/>
      <c r="K224" s="186"/>
      <c r="L224" s="186"/>
      <c r="M224" s="185"/>
      <c r="N224" s="185"/>
      <c r="O224" s="185"/>
      <c r="P224" s="185"/>
      <c r="Q224" s="186"/>
      <c r="R224" s="18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</row>
    <row r="225" spans="1:61" s="147" customFormat="1" ht="26.25" customHeight="1">
      <c r="A225" s="175"/>
      <c r="B225" s="175"/>
      <c r="C225" s="176">
        <v>4410</v>
      </c>
      <c r="D225" s="177" t="s">
        <v>199</v>
      </c>
      <c r="E225" s="178">
        <v>4000</v>
      </c>
      <c r="F225" s="185">
        <v>4000</v>
      </c>
      <c r="G225" s="185"/>
      <c r="H225" s="185">
        <v>4000</v>
      </c>
      <c r="I225" s="185"/>
      <c r="J225" s="185"/>
      <c r="K225" s="186"/>
      <c r="L225" s="186"/>
      <c r="M225" s="185"/>
      <c r="N225" s="185"/>
      <c r="O225" s="185"/>
      <c r="P225" s="185"/>
      <c r="Q225" s="186"/>
      <c r="R225" s="18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</row>
    <row r="226" spans="1:61" s="147" customFormat="1" ht="26.25" customHeight="1">
      <c r="A226" s="175"/>
      <c r="B226" s="175"/>
      <c r="C226" s="176">
        <v>4430</v>
      </c>
      <c r="D226" s="177" t="s">
        <v>182</v>
      </c>
      <c r="E226" s="178">
        <v>1500</v>
      </c>
      <c r="F226" s="185">
        <v>1500</v>
      </c>
      <c r="G226" s="185"/>
      <c r="H226" s="185">
        <v>1500</v>
      </c>
      <c r="I226" s="185"/>
      <c r="J226" s="185"/>
      <c r="K226" s="186"/>
      <c r="L226" s="186"/>
      <c r="M226" s="185"/>
      <c r="N226" s="185"/>
      <c r="O226" s="185"/>
      <c r="P226" s="185"/>
      <c r="Q226" s="186"/>
      <c r="R226" s="18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</row>
    <row r="227" spans="1:61" s="147" customFormat="1" ht="26.25" customHeight="1">
      <c r="A227" s="175"/>
      <c r="B227" s="175"/>
      <c r="C227" s="176">
        <v>4440</v>
      </c>
      <c r="D227" s="177" t="s">
        <v>225</v>
      </c>
      <c r="E227" s="178">
        <v>6290</v>
      </c>
      <c r="F227" s="185">
        <v>6290</v>
      </c>
      <c r="G227" s="185"/>
      <c r="H227" s="185"/>
      <c r="I227" s="185"/>
      <c r="J227" s="185">
        <v>6290</v>
      </c>
      <c r="K227" s="186"/>
      <c r="L227" s="186"/>
      <c r="M227" s="185"/>
      <c r="N227" s="185"/>
      <c r="O227" s="185"/>
      <c r="P227" s="185"/>
      <c r="Q227" s="186"/>
      <c r="R227" s="18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</row>
    <row r="228" spans="1:61" s="147" customFormat="1" ht="26.25" customHeight="1">
      <c r="A228" s="175"/>
      <c r="B228" s="175"/>
      <c r="C228" s="176">
        <v>4700</v>
      </c>
      <c r="D228" s="177" t="s">
        <v>227</v>
      </c>
      <c r="E228" s="178">
        <v>1760</v>
      </c>
      <c r="F228" s="185">
        <v>1760</v>
      </c>
      <c r="G228" s="185"/>
      <c r="H228" s="185">
        <v>1760</v>
      </c>
      <c r="I228" s="185"/>
      <c r="J228" s="185"/>
      <c r="K228" s="186"/>
      <c r="L228" s="186"/>
      <c r="M228" s="185"/>
      <c r="N228" s="185"/>
      <c r="O228" s="185"/>
      <c r="P228" s="185"/>
      <c r="Q228" s="186"/>
      <c r="R228" s="18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</row>
    <row r="229" spans="1:61" s="147" customFormat="1" ht="26.25" customHeight="1">
      <c r="A229" s="175"/>
      <c r="B229" s="175"/>
      <c r="C229" s="176">
        <v>6060</v>
      </c>
      <c r="D229" s="177" t="s">
        <v>296</v>
      </c>
      <c r="E229" s="178">
        <v>20000</v>
      </c>
      <c r="F229" s="185"/>
      <c r="G229" s="185"/>
      <c r="H229" s="185"/>
      <c r="I229" s="185"/>
      <c r="J229" s="185"/>
      <c r="K229" s="186"/>
      <c r="L229" s="186"/>
      <c r="M229" s="185"/>
      <c r="N229" s="185">
        <v>20000</v>
      </c>
      <c r="O229" s="185">
        <v>20000</v>
      </c>
      <c r="P229" s="185"/>
      <c r="Q229" s="186"/>
      <c r="R229" s="18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</row>
    <row r="230" spans="1:61" s="174" customFormat="1" ht="26.25" customHeight="1">
      <c r="A230" s="169"/>
      <c r="B230" s="169" t="s">
        <v>297</v>
      </c>
      <c r="C230" s="143"/>
      <c r="D230" s="170" t="s">
        <v>298</v>
      </c>
      <c r="E230" s="171">
        <f>SUM(E231:E240)</f>
        <v>3376116</v>
      </c>
      <c r="F230" s="189">
        <f>SUM(F231:F240)</f>
        <v>3376116</v>
      </c>
      <c r="G230" s="189">
        <f>SUM(G232:G240)</f>
        <v>83545</v>
      </c>
      <c r="H230" s="189">
        <f>SUM(H232:H240)</f>
        <v>13100</v>
      </c>
      <c r="I230" s="189"/>
      <c r="J230" s="189">
        <f>SUM(J231:J240)</f>
        <v>3279471</v>
      </c>
      <c r="K230" s="190"/>
      <c r="L230" s="190"/>
      <c r="M230" s="189"/>
      <c r="N230" s="189"/>
      <c r="O230" s="189"/>
      <c r="P230" s="189"/>
      <c r="Q230" s="190"/>
      <c r="R230" s="190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  <c r="AP230" s="173"/>
      <c r="AQ230" s="173"/>
      <c r="AR230" s="173"/>
      <c r="AS230" s="173"/>
      <c r="AT230" s="173"/>
      <c r="AU230" s="173"/>
      <c r="AV230" s="173"/>
      <c r="AW230" s="173"/>
      <c r="AX230" s="173"/>
      <c r="AY230" s="173"/>
      <c r="AZ230" s="173"/>
      <c r="BA230" s="173"/>
      <c r="BB230" s="173"/>
      <c r="BC230" s="173"/>
      <c r="BD230" s="173"/>
      <c r="BE230" s="173"/>
      <c r="BF230" s="173"/>
      <c r="BG230" s="173"/>
      <c r="BH230" s="173"/>
      <c r="BI230" s="173"/>
    </row>
    <row r="231" spans="1:61" s="147" customFormat="1" ht="26.25" customHeight="1">
      <c r="A231" s="175"/>
      <c r="B231" s="175"/>
      <c r="C231" s="176" t="s">
        <v>293</v>
      </c>
      <c r="D231" s="177" t="s">
        <v>294</v>
      </c>
      <c r="E231" s="178">
        <v>3276971</v>
      </c>
      <c r="F231" s="185">
        <v>3276971</v>
      </c>
      <c r="G231" s="185"/>
      <c r="H231" s="185"/>
      <c r="I231" s="185"/>
      <c r="J231" s="185">
        <v>3276971</v>
      </c>
      <c r="K231" s="186"/>
      <c r="L231" s="186"/>
      <c r="M231" s="185"/>
      <c r="N231" s="185"/>
      <c r="O231" s="185"/>
      <c r="P231" s="185"/>
      <c r="Q231" s="186"/>
      <c r="R231" s="18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</row>
    <row r="232" spans="1:61" s="147" customFormat="1" ht="26.25" customHeight="1">
      <c r="A232" s="175"/>
      <c r="B232" s="175"/>
      <c r="C232" s="176" t="s">
        <v>192</v>
      </c>
      <c r="D232" s="177" t="s">
        <v>193</v>
      </c>
      <c r="E232" s="178">
        <v>62842</v>
      </c>
      <c r="F232" s="185">
        <v>62842</v>
      </c>
      <c r="G232" s="185">
        <v>62842</v>
      </c>
      <c r="H232" s="185"/>
      <c r="I232" s="185"/>
      <c r="J232" s="185"/>
      <c r="K232" s="186"/>
      <c r="L232" s="186"/>
      <c r="M232" s="185"/>
      <c r="N232" s="185"/>
      <c r="O232" s="185"/>
      <c r="P232" s="185"/>
      <c r="Q232" s="186"/>
      <c r="R232" s="18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</row>
    <row r="233" spans="1:61" s="147" customFormat="1" ht="26.25" customHeight="1">
      <c r="A233" s="175"/>
      <c r="B233" s="175"/>
      <c r="C233" s="176" t="s">
        <v>208</v>
      </c>
      <c r="D233" s="177" t="s">
        <v>209</v>
      </c>
      <c r="E233" s="178">
        <v>7322</v>
      </c>
      <c r="F233" s="185">
        <v>7322</v>
      </c>
      <c r="G233" s="185">
        <v>7322</v>
      </c>
      <c r="H233" s="185"/>
      <c r="I233" s="185"/>
      <c r="J233" s="185"/>
      <c r="K233" s="186"/>
      <c r="L233" s="186"/>
      <c r="M233" s="185"/>
      <c r="N233" s="185"/>
      <c r="O233" s="185"/>
      <c r="P233" s="185"/>
      <c r="Q233" s="186"/>
      <c r="R233" s="18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</row>
    <row r="234" spans="1:61" s="147" customFormat="1" ht="26.25" customHeight="1">
      <c r="A234" s="175"/>
      <c r="B234" s="175"/>
      <c r="C234" s="176" t="s">
        <v>194</v>
      </c>
      <c r="D234" s="177" t="s">
        <v>195</v>
      </c>
      <c r="E234" s="178">
        <v>11636</v>
      </c>
      <c r="F234" s="185">
        <v>11636</v>
      </c>
      <c r="G234" s="185">
        <v>11636</v>
      </c>
      <c r="H234" s="185"/>
      <c r="I234" s="185"/>
      <c r="J234" s="185"/>
      <c r="K234" s="186"/>
      <c r="L234" s="186"/>
      <c r="M234" s="185"/>
      <c r="N234" s="185"/>
      <c r="O234" s="185"/>
      <c r="P234" s="185"/>
      <c r="Q234" s="186"/>
      <c r="R234" s="18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</row>
    <row r="235" spans="1:61" s="147" customFormat="1" ht="26.25" customHeight="1">
      <c r="A235" s="175"/>
      <c r="B235" s="175"/>
      <c r="C235" s="176" t="s">
        <v>196</v>
      </c>
      <c r="D235" s="177" t="s">
        <v>197</v>
      </c>
      <c r="E235" s="178">
        <v>1745</v>
      </c>
      <c r="F235" s="185">
        <v>1745</v>
      </c>
      <c r="G235" s="185">
        <v>1745</v>
      </c>
      <c r="H235" s="185"/>
      <c r="I235" s="185"/>
      <c r="J235" s="185"/>
      <c r="K235" s="186"/>
      <c r="L235" s="186"/>
      <c r="M235" s="185"/>
      <c r="N235" s="185"/>
      <c r="O235" s="185"/>
      <c r="P235" s="185"/>
      <c r="Q235" s="186"/>
      <c r="R235" s="18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</row>
    <row r="236" spans="1:61" s="147" customFormat="1" ht="26.25" customHeight="1">
      <c r="A236" s="175"/>
      <c r="B236" s="175"/>
      <c r="C236" s="176" t="s">
        <v>204</v>
      </c>
      <c r="D236" s="177" t="s">
        <v>198</v>
      </c>
      <c r="E236" s="178">
        <v>6000</v>
      </c>
      <c r="F236" s="185">
        <v>6000</v>
      </c>
      <c r="G236" s="185"/>
      <c r="H236" s="185">
        <v>6000</v>
      </c>
      <c r="I236" s="185"/>
      <c r="J236" s="185"/>
      <c r="K236" s="186"/>
      <c r="L236" s="186"/>
      <c r="M236" s="185"/>
      <c r="N236" s="185"/>
      <c r="O236" s="185"/>
      <c r="P236" s="185"/>
      <c r="Q236" s="186"/>
      <c r="R236" s="18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</row>
    <row r="237" spans="1:61" s="147" customFormat="1" ht="26.25" customHeight="1">
      <c r="A237" s="175"/>
      <c r="B237" s="175"/>
      <c r="C237" s="176">
        <v>4300</v>
      </c>
      <c r="D237" s="177" t="s">
        <v>168</v>
      </c>
      <c r="E237" s="178">
        <v>6500</v>
      </c>
      <c r="F237" s="185">
        <v>6500</v>
      </c>
      <c r="G237" s="185"/>
      <c r="H237" s="185">
        <v>6500</v>
      </c>
      <c r="I237" s="185"/>
      <c r="J237" s="185"/>
      <c r="K237" s="186"/>
      <c r="L237" s="186"/>
      <c r="M237" s="185"/>
      <c r="N237" s="185"/>
      <c r="O237" s="185"/>
      <c r="P237" s="185"/>
      <c r="Q237" s="186"/>
      <c r="R237" s="18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</row>
    <row r="238" spans="1:61" s="147" customFormat="1" ht="26.25" customHeight="1">
      <c r="A238" s="175"/>
      <c r="B238" s="175"/>
      <c r="C238" s="176">
        <v>4410</v>
      </c>
      <c r="D238" s="177" t="s">
        <v>199</v>
      </c>
      <c r="E238" s="178">
        <v>200</v>
      </c>
      <c r="F238" s="185">
        <v>200</v>
      </c>
      <c r="G238" s="185"/>
      <c r="H238" s="185">
        <v>200</v>
      </c>
      <c r="I238" s="185"/>
      <c r="J238" s="185"/>
      <c r="K238" s="186"/>
      <c r="L238" s="186"/>
      <c r="M238" s="185"/>
      <c r="N238" s="185"/>
      <c r="O238" s="185"/>
      <c r="P238" s="185"/>
      <c r="Q238" s="186"/>
      <c r="R238" s="18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</row>
    <row r="239" spans="1:61" s="147" customFormat="1" ht="26.25" customHeight="1">
      <c r="A239" s="175"/>
      <c r="B239" s="175"/>
      <c r="C239" s="176">
        <v>4440</v>
      </c>
      <c r="D239" s="177" t="s">
        <v>225</v>
      </c>
      <c r="E239" s="178">
        <v>2500</v>
      </c>
      <c r="F239" s="185">
        <v>2500</v>
      </c>
      <c r="G239" s="185"/>
      <c r="H239" s="185"/>
      <c r="I239" s="185"/>
      <c r="J239" s="185">
        <v>2500</v>
      </c>
      <c r="K239" s="186"/>
      <c r="L239" s="186"/>
      <c r="M239" s="185"/>
      <c r="N239" s="185"/>
      <c r="O239" s="185"/>
      <c r="P239" s="185"/>
      <c r="Q239" s="186"/>
      <c r="R239" s="18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</row>
    <row r="240" spans="1:61" s="147" customFormat="1" ht="26.25" customHeight="1">
      <c r="A240" s="175"/>
      <c r="B240" s="175"/>
      <c r="C240" s="176">
        <v>4700</v>
      </c>
      <c r="D240" s="177" t="s">
        <v>227</v>
      </c>
      <c r="E240" s="178">
        <v>400</v>
      </c>
      <c r="F240" s="185">
        <v>400</v>
      </c>
      <c r="G240" s="185"/>
      <c r="H240" s="185">
        <v>400</v>
      </c>
      <c r="I240" s="185"/>
      <c r="J240" s="185"/>
      <c r="K240" s="186"/>
      <c r="L240" s="186"/>
      <c r="M240" s="185"/>
      <c r="N240" s="185"/>
      <c r="O240" s="185"/>
      <c r="P240" s="185"/>
      <c r="Q240" s="186"/>
      <c r="R240" s="18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</row>
    <row r="241" spans="1:61" s="174" customFormat="1" ht="26.25" customHeight="1">
      <c r="A241" s="169"/>
      <c r="B241" s="169" t="s">
        <v>299</v>
      </c>
      <c r="C241" s="143"/>
      <c r="D241" s="170" t="s">
        <v>300</v>
      </c>
      <c r="E241" s="171">
        <f>SUM(F242)</f>
        <v>55769</v>
      </c>
      <c r="F241" s="189">
        <f>SUM(F242)</f>
        <v>55769</v>
      </c>
      <c r="G241" s="189">
        <f>SUM(G242)</f>
        <v>0</v>
      </c>
      <c r="H241" s="189">
        <f>SUM(H242)</f>
        <v>0</v>
      </c>
      <c r="I241" s="189">
        <f>SUM(I242)</f>
        <v>0</v>
      </c>
      <c r="J241" s="189">
        <f>SUM(J242)</f>
        <v>55769</v>
      </c>
      <c r="K241" s="190"/>
      <c r="L241" s="190"/>
      <c r="M241" s="189"/>
      <c r="N241" s="189"/>
      <c r="O241" s="189"/>
      <c r="P241" s="189"/>
      <c r="Q241" s="190"/>
      <c r="R241" s="190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</row>
    <row r="242" spans="1:61" s="147" customFormat="1" ht="26.25" customHeight="1">
      <c r="A242" s="175"/>
      <c r="B242" s="175"/>
      <c r="C242" s="176">
        <v>4130</v>
      </c>
      <c r="D242" s="177" t="s">
        <v>301</v>
      </c>
      <c r="E242" s="178">
        <v>55769</v>
      </c>
      <c r="F242" s="185">
        <v>55769</v>
      </c>
      <c r="G242" s="185"/>
      <c r="H242" s="185"/>
      <c r="I242" s="185"/>
      <c r="J242" s="185">
        <v>55769</v>
      </c>
      <c r="K242" s="186"/>
      <c r="L242" s="186"/>
      <c r="M242" s="185"/>
      <c r="N242" s="185"/>
      <c r="O242" s="185"/>
      <c r="P242" s="185"/>
      <c r="Q242" s="186"/>
      <c r="R242" s="18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</row>
    <row r="243" spans="1:61" s="174" customFormat="1" ht="26.25" customHeight="1">
      <c r="A243" s="169"/>
      <c r="B243" s="169" t="s">
        <v>302</v>
      </c>
      <c r="C243" s="143"/>
      <c r="D243" s="170" t="s">
        <v>303</v>
      </c>
      <c r="E243" s="171">
        <f>SUM(F244)</f>
        <v>202825</v>
      </c>
      <c r="F243" s="189">
        <f>SUM(F244)</f>
        <v>202825</v>
      </c>
      <c r="G243" s="189">
        <f>SUM(G244)</f>
        <v>0</v>
      </c>
      <c r="H243" s="189">
        <f>SUM(H244)</f>
        <v>0</v>
      </c>
      <c r="I243" s="189">
        <f>SUM(I244)</f>
        <v>0</v>
      </c>
      <c r="J243" s="189">
        <f>SUM(J244)</f>
        <v>202825</v>
      </c>
      <c r="K243" s="190"/>
      <c r="L243" s="190"/>
      <c r="M243" s="189"/>
      <c r="N243" s="189"/>
      <c r="O243" s="189"/>
      <c r="P243" s="189"/>
      <c r="Q243" s="190"/>
      <c r="R243" s="190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</row>
    <row r="244" spans="1:61" s="147" customFormat="1" ht="26.25" customHeight="1">
      <c r="A244" s="175"/>
      <c r="B244" s="175"/>
      <c r="C244" s="176" t="s">
        <v>293</v>
      </c>
      <c r="D244" s="177" t="s">
        <v>294</v>
      </c>
      <c r="E244" s="178">
        <v>202825</v>
      </c>
      <c r="F244" s="185">
        <v>202825</v>
      </c>
      <c r="G244" s="185"/>
      <c r="H244" s="185"/>
      <c r="I244" s="185"/>
      <c r="J244" s="185">
        <v>202825</v>
      </c>
      <c r="K244" s="186"/>
      <c r="L244" s="186"/>
      <c r="M244" s="185"/>
      <c r="N244" s="185"/>
      <c r="O244" s="185"/>
      <c r="P244" s="185"/>
      <c r="Q244" s="186"/>
      <c r="R244" s="18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</row>
    <row r="245" spans="1:61" s="174" customFormat="1" ht="26.25" customHeight="1">
      <c r="A245" s="169"/>
      <c r="B245" s="169" t="s">
        <v>304</v>
      </c>
      <c r="C245" s="143"/>
      <c r="D245" s="170" t="s">
        <v>305</v>
      </c>
      <c r="E245" s="171">
        <v>150000</v>
      </c>
      <c r="F245" s="189">
        <f>SUM(F246)</f>
        <v>150000</v>
      </c>
      <c r="G245" s="189">
        <f>SUM(G246)</f>
        <v>0</v>
      </c>
      <c r="H245" s="189">
        <f>SUM(H246)</f>
        <v>0</v>
      </c>
      <c r="I245" s="189">
        <f>SUM(I246)</f>
        <v>0</v>
      </c>
      <c r="J245" s="189">
        <f>SUM(J246)</f>
        <v>150000</v>
      </c>
      <c r="K245" s="190"/>
      <c r="L245" s="190"/>
      <c r="M245" s="189"/>
      <c r="N245" s="189"/>
      <c r="O245" s="189"/>
      <c r="P245" s="189"/>
      <c r="Q245" s="190"/>
      <c r="R245" s="190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BG245" s="173"/>
      <c r="BH245" s="173"/>
      <c r="BI245" s="173"/>
    </row>
    <row r="246" spans="1:61" s="147" customFormat="1" ht="26.25" customHeight="1">
      <c r="A246" s="175"/>
      <c r="B246" s="175"/>
      <c r="C246" s="176" t="s">
        <v>293</v>
      </c>
      <c r="D246" s="177" t="s">
        <v>294</v>
      </c>
      <c r="E246" s="178">
        <v>150000</v>
      </c>
      <c r="F246" s="185">
        <v>150000</v>
      </c>
      <c r="G246" s="185"/>
      <c r="H246" s="185"/>
      <c r="I246" s="185"/>
      <c r="J246" s="185">
        <v>150000</v>
      </c>
      <c r="K246" s="186"/>
      <c r="L246" s="186"/>
      <c r="M246" s="185"/>
      <c r="N246" s="185"/>
      <c r="O246" s="185"/>
      <c r="P246" s="185"/>
      <c r="Q246" s="186"/>
      <c r="R246" s="18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</row>
    <row r="247" spans="1:61" s="195" customFormat="1" ht="26.25" customHeight="1">
      <c r="A247" s="187"/>
      <c r="B247" s="143">
        <v>85216</v>
      </c>
      <c r="C247" s="204"/>
      <c r="D247" s="170" t="s">
        <v>115</v>
      </c>
      <c r="E247" s="171">
        <f>SUM(F248)</f>
        <v>95392</v>
      </c>
      <c r="F247" s="189">
        <f>SUM(F248)</f>
        <v>95392</v>
      </c>
      <c r="G247" s="189">
        <f>SUM(G248)</f>
        <v>0</v>
      </c>
      <c r="H247" s="189">
        <f>SUM(H248)</f>
        <v>0</v>
      </c>
      <c r="I247" s="189">
        <f>SUM(I248)</f>
        <v>0</v>
      </c>
      <c r="J247" s="189">
        <f>SUM(J248)</f>
        <v>95392</v>
      </c>
      <c r="K247" s="190"/>
      <c r="L247" s="190"/>
      <c r="M247" s="189"/>
      <c r="N247" s="189"/>
      <c r="O247" s="193"/>
      <c r="P247" s="193"/>
      <c r="Q247" s="194"/>
      <c r="R247" s="194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</row>
    <row r="248" spans="1:61" s="147" customFormat="1" ht="26.25" customHeight="1">
      <c r="A248" s="175"/>
      <c r="B248" s="175"/>
      <c r="C248" s="176">
        <v>3110</v>
      </c>
      <c r="D248" s="177" t="s">
        <v>294</v>
      </c>
      <c r="E248" s="178">
        <v>95392</v>
      </c>
      <c r="F248" s="185">
        <v>95392</v>
      </c>
      <c r="G248" s="185"/>
      <c r="H248" s="185"/>
      <c r="I248" s="185"/>
      <c r="J248" s="185">
        <v>95392</v>
      </c>
      <c r="K248" s="186"/>
      <c r="L248" s="186"/>
      <c r="M248" s="185"/>
      <c r="N248" s="185"/>
      <c r="O248" s="185"/>
      <c r="P248" s="185"/>
      <c r="Q248" s="186"/>
      <c r="R248" s="18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</row>
    <row r="249" spans="1:61" s="174" customFormat="1" ht="26.25" customHeight="1">
      <c r="A249" s="169"/>
      <c r="B249" s="169" t="s">
        <v>306</v>
      </c>
      <c r="C249" s="143"/>
      <c r="D249" s="170" t="s">
        <v>116</v>
      </c>
      <c r="E249" s="171">
        <f>SUM(E250:E264)</f>
        <v>999270</v>
      </c>
      <c r="F249" s="171">
        <f>SUM(F250:F264)</f>
        <v>521900</v>
      </c>
      <c r="G249" s="171">
        <f>SUM(G250:G264)</f>
        <v>436800</v>
      </c>
      <c r="H249" s="171">
        <f>SUM(H250:H264)</f>
        <v>73100</v>
      </c>
      <c r="I249" s="171">
        <f>SUM(I250:I264)</f>
        <v>0</v>
      </c>
      <c r="J249" s="171">
        <f>SUM(J250:J264)</f>
        <v>12000</v>
      </c>
      <c r="K249" s="171">
        <f>SUM(K250:K264)</f>
        <v>0</v>
      </c>
      <c r="L249" s="171">
        <f>SUM(L250:L264)</f>
        <v>0</v>
      </c>
      <c r="M249" s="171">
        <f>SUM(M250:M264)</f>
        <v>0</v>
      </c>
      <c r="N249" s="171">
        <f>SUM(N250:N264)</f>
        <v>477370</v>
      </c>
      <c r="O249" s="171">
        <f>SUM(O250:O264)</f>
        <v>0</v>
      </c>
      <c r="P249" s="171">
        <f>SUM(P250:P264)</f>
        <v>477370</v>
      </c>
      <c r="Q249" s="171">
        <f>SUM(Q250:Q264)</f>
        <v>0</v>
      </c>
      <c r="R249" s="171">
        <f>SUM(R250:R264)</f>
        <v>0</v>
      </c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  <c r="BH249" s="173"/>
      <c r="BI249" s="173"/>
    </row>
    <row r="250" spans="1:61" s="147" customFormat="1" ht="26.25" customHeight="1">
      <c r="A250" s="175"/>
      <c r="B250" s="175"/>
      <c r="C250" s="176" t="s">
        <v>192</v>
      </c>
      <c r="D250" s="177" t="s">
        <v>193</v>
      </c>
      <c r="E250" s="178">
        <v>341000</v>
      </c>
      <c r="F250" s="207">
        <v>341000</v>
      </c>
      <c r="G250" s="207">
        <v>341000</v>
      </c>
      <c r="H250" s="185"/>
      <c r="I250" s="185"/>
      <c r="J250" s="185"/>
      <c r="K250" s="186"/>
      <c r="L250" s="186"/>
      <c r="M250" s="185"/>
      <c r="N250" s="185"/>
      <c r="O250" s="185"/>
      <c r="P250" s="185"/>
      <c r="Q250" s="186"/>
      <c r="R250" s="18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</row>
    <row r="251" spans="1:61" s="147" customFormat="1" ht="26.25" customHeight="1">
      <c r="A251" s="175"/>
      <c r="B251" s="175"/>
      <c r="C251" s="176" t="s">
        <v>208</v>
      </c>
      <c r="D251" s="177" t="s">
        <v>209</v>
      </c>
      <c r="E251" s="178">
        <v>24100</v>
      </c>
      <c r="F251" s="185">
        <v>24100</v>
      </c>
      <c r="G251" s="185">
        <v>24100</v>
      </c>
      <c r="H251" s="185"/>
      <c r="I251" s="185"/>
      <c r="J251" s="185"/>
      <c r="K251" s="186"/>
      <c r="L251" s="186"/>
      <c r="M251" s="185"/>
      <c r="N251" s="185"/>
      <c r="O251" s="185"/>
      <c r="P251" s="185"/>
      <c r="Q251" s="186"/>
      <c r="R251" s="18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</row>
    <row r="252" spans="1:61" s="147" customFormat="1" ht="26.25" customHeight="1">
      <c r="A252" s="175"/>
      <c r="B252" s="175"/>
      <c r="C252" s="176" t="s">
        <v>194</v>
      </c>
      <c r="D252" s="177" t="s">
        <v>195</v>
      </c>
      <c r="E252" s="178">
        <v>62760</v>
      </c>
      <c r="F252" s="185">
        <v>62760</v>
      </c>
      <c r="G252" s="185">
        <v>62760</v>
      </c>
      <c r="H252" s="185"/>
      <c r="I252" s="185"/>
      <c r="J252" s="185"/>
      <c r="K252" s="186"/>
      <c r="L252" s="186"/>
      <c r="M252" s="185"/>
      <c r="N252" s="185"/>
      <c r="O252" s="185"/>
      <c r="P252" s="185"/>
      <c r="Q252" s="186"/>
      <c r="R252" s="18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</row>
    <row r="253" spans="1:61" s="147" customFormat="1" ht="26.25" customHeight="1">
      <c r="A253" s="175"/>
      <c r="B253" s="175"/>
      <c r="C253" s="176" t="s">
        <v>196</v>
      </c>
      <c r="D253" s="177" t="s">
        <v>197</v>
      </c>
      <c r="E253" s="178">
        <v>8940</v>
      </c>
      <c r="F253" s="185">
        <v>8940</v>
      </c>
      <c r="G253" s="185">
        <v>8940</v>
      </c>
      <c r="H253" s="185"/>
      <c r="I253" s="185"/>
      <c r="J253" s="185"/>
      <c r="K253" s="186"/>
      <c r="L253" s="186"/>
      <c r="M253" s="185"/>
      <c r="N253" s="185"/>
      <c r="O253" s="185"/>
      <c r="P253" s="185"/>
      <c r="Q253" s="186"/>
      <c r="R253" s="18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</row>
    <row r="254" spans="1:61" s="147" customFormat="1" ht="26.25" customHeight="1">
      <c r="A254" s="175"/>
      <c r="B254" s="175"/>
      <c r="C254" s="176" t="s">
        <v>204</v>
      </c>
      <c r="D254" s="177" t="s">
        <v>198</v>
      </c>
      <c r="E254" s="178">
        <v>23000</v>
      </c>
      <c r="F254" s="185">
        <v>23000</v>
      </c>
      <c r="G254" s="185"/>
      <c r="H254" s="185">
        <v>23000</v>
      </c>
      <c r="I254" s="185"/>
      <c r="J254" s="185"/>
      <c r="K254" s="186"/>
      <c r="L254" s="186"/>
      <c r="M254" s="185"/>
      <c r="N254" s="185"/>
      <c r="O254" s="185"/>
      <c r="P254" s="185"/>
      <c r="Q254" s="186"/>
      <c r="R254" s="18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</row>
    <row r="255" spans="1:61" s="147" customFormat="1" ht="26.25" customHeight="1">
      <c r="A255" s="175"/>
      <c r="B255" s="175"/>
      <c r="C255" s="176" t="s">
        <v>177</v>
      </c>
      <c r="D255" s="177" t="s">
        <v>178</v>
      </c>
      <c r="E255" s="178">
        <v>20000</v>
      </c>
      <c r="F255" s="185">
        <v>20000</v>
      </c>
      <c r="G255" s="185"/>
      <c r="H255" s="185">
        <v>20000</v>
      </c>
      <c r="I255" s="185"/>
      <c r="J255" s="185"/>
      <c r="K255" s="186"/>
      <c r="L255" s="186"/>
      <c r="M255" s="185"/>
      <c r="N255" s="185"/>
      <c r="O255" s="185"/>
      <c r="P255" s="185"/>
      <c r="Q255" s="186"/>
      <c r="R255" s="18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</row>
    <row r="256" spans="1:61" s="147" customFormat="1" ht="26.25" customHeight="1">
      <c r="A256" s="175"/>
      <c r="B256" s="175"/>
      <c r="C256" s="176" t="s">
        <v>179</v>
      </c>
      <c r="D256" s="177" t="s">
        <v>168</v>
      </c>
      <c r="E256" s="178">
        <v>14000</v>
      </c>
      <c r="F256" s="185">
        <v>14000</v>
      </c>
      <c r="G256" s="185"/>
      <c r="H256" s="185">
        <v>14000</v>
      </c>
      <c r="I256" s="185"/>
      <c r="J256" s="185"/>
      <c r="K256" s="186"/>
      <c r="L256" s="186"/>
      <c r="M256" s="185"/>
      <c r="N256" s="185"/>
      <c r="O256" s="185"/>
      <c r="P256" s="185"/>
      <c r="Q256" s="186"/>
      <c r="R256" s="18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</row>
    <row r="257" spans="1:61" s="147" customFormat="1" ht="26.25" customHeight="1">
      <c r="A257" s="175"/>
      <c r="B257" s="175"/>
      <c r="C257" s="176" t="s">
        <v>216</v>
      </c>
      <c r="D257" s="177" t="s">
        <v>267</v>
      </c>
      <c r="E257" s="178">
        <v>300</v>
      </c>
      <c r="F257" s="185">
        <v>300</v>
      </c>
      <c r="G257" s="185"/>
      <c r="H257" s="185">
        <v>300</v>
      </c>
      <c r="I257" s="185"/>
      <c r="J257" s="185"/>
      <c r="K257" s="186"/>
      <c r="L257" s="186"/>
      <c r="M257" s="185"/>
      <c r="N257" s="185"/>
      <c r="O257" s="185"/>
      <c r="P257" s="185"/>
      <c r="Q257" s="186"/>
      <c r="R257" s="18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</row>
    <row r="258" spans="1:61" s="147" customFormat="1" ht="26.25" customHeight="1">
      <c r="A258" s="175"/>
      <c r="B258" s="175"/>
      <c r="C258" s="176">
        <v>4360</v>
      </c>
      <c r="D258" s="177" t="s">
        <v>307</v>
      </c>
      <c r="E258" s="178">
        <v>3000</v>
      </c>
      <c r="F258" s="185">
        <v>3000</v>
      </c>
      <c r="G258" s="185"/>
      <c r="H258" s="185">
        <v>3000</v>
      </c>
      <c r="I258" s="185"/>
      <c r="J258" s="185"/>
      <c r="K258" s="186"/>
      <c r="L258" s="186"/>
      <c r="M258" s="185"/>
      <c r="N258" s="185"/>
      <c r="O258" s="185"/>
      <c r="P258" s="185"/>
      <c r="Q258" s="186"/>
      <c r="R258" s="18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</row>
    <row r="259" spans="1:61" s="147" customFormat="1" ht="26.25" customHeight="1">
      <c r="A259" s="175"/>
      <c r="B259" s="175"/>
      <c r="C259" s="176" t="s">
        <v>220</v>
      </c>
      <c r="D259" s="177" t="s">
        <v>221</v>
      </c>
      <c r="E259" s="178">
        <v>3000</v>
      </c>
      <c r="F259" s="185">
        <v>3000</v>
      </c>
      <c r="G259" s="185"/>
      <c r="H259" s="185">
        <v>3000</v>
      </c>
      <c r="I259" s="185"/>
      <c r="J259" s="185"/>
      <c r="K259" s="186"/>
      <c r="L259" s="186"/>
      <c r="M259" s="185"/>
      <c r="N259" s="185"/>
      <c r="O259" s="185"/>
      <c r="P259" s="185"/>
      <c r="Q259" s="186"/>
      <c r="R259" s="18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</row>
    <row r="260" spans="1:61" s="147" customFormat="1" ht="26.25" customHeight="1">
      <c r="A260" s="175"/>
      <c r="B260" s="175"/>
      <c r="C260" s="176" t="s">
        <v>222</v>
      </c>
      <c r="D260" s="177" t="s">
        <v>199</v>
      </c>
      <c r="E260" s="178">
        <v>7500</v>
      </c>
      <c r="F260" s="185">
        <v>7500</v>
      </c>
      <c r="G260" s="185"/>
      <c r="H260" s="185">
        <v>7500</v>
      </c>
      <c r="I260" s="185"/>
      <c r="J260" s="185"/>
      <c r="K260" s="186"/>
      <c r="L260" s="186"/>
      <c r="M260" s="185"/>
      <c r="N260" s="185"/>
      <c r="O260" s="185"/>
      <c r="P260" s="185"/>
      <c r="Q260" s="186"/>
      <c r="R260" s="18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</row>
    <row r="261" spans="1:61" s="147" customFormat="1" ht="26.25" customHeight="1">
      <c r="A261" s="175"/>
      <c r="B261" s="175"/>
      <c r="C261" s="176" t="s">
        <v>224</v>
      </c>
      <c r="D261" s="177" t="s">
        <v>225</v>
      </c>
      <c r="E261" s="178">
        <v>12000</v>
      </c>
      <c r="F261" s="185">
        <v>12000</v>
      </c>
      <c r="G261" s="185"/>
      <c r="H261" s="185"/>
      <c r="I261" s="185"/>
      <c r="J261" s="185">
        <v>12000</v>
      </c>
      <c r="K261" s="186"/>
      <c r="L261" s="186"/>
      <c r="M261" s="185"/>
      <c r="N261" s="185"/>
      <c r="O261" s="185"/>
      <c r="P261" s="185"/>
      <c r="Q261" s="186"/>
      <c r="R261" s="18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</row>
    <row r="262" spans="1:61" s="147" customFormat="1" ht="26.25" customHeight="1">
      <c r="A262" s="175"/>
      <c r="B262" s="175"/>
      <c r="C262" s="176" t="s">
        <v>226</v>
      </c>
      <c r="D262" s="177" t="s">
        <v>227</v>
      </c>
      <c r="E262" s="178">
        <v>2300</v>
      </c>
      <c r="F262" s="185">
        <v>2300</v>
      </c>
      <c r="G262" s="185"/>
      <c r="H262" s="185">
        <v>2300</v>
      </c>
      <c r="I262" s="185"/>
      <c r="J262" s="185"/>
      <c r="K262" s="186"/>
      <c r="L262" s="186"/>
      <c r="M262" s="185"/>
      <c r="N262" s="185"/>
      <c r="O262" s="185"/>
      <c r="P262" s="185"/>
      <c r="Q262" s="186"/>
      <c r="R262" s="18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</row>
    <row r="263" spans="1:61" s="147" customFormat="1" ht="26.25" customHeight="1">
      <c r="A263" s="175"/>
      <c r="B263" s="175"/>
      <c r="C263" s="176">
        <v>6058</v>
      </c>
      <c r="D263" s="177" t="s">
        <v>155</v>
      </c>
      <c r="E263" s="178">
        <v>21093</v>
      </c>
      <c r="F263" s="185"/>
      <c r="G263" s="185"/>
      <c r="H263" s="185"/>
      <c r="I263" s="185"/>
      <c r="J263" s="185"/>
      <c r="K263" s="186"/>
      <c r="L263" s="186"/>
      <c r="M263" s="185"/>
      <c r="N263" s="185">
        <v>21093</v>
      </c>
      <c r="O263" s="185"/>
      <c r="P263" s="185">
        <v>21093</v>
      </c>
      <c r="Q263" s="186"/>
      <c r="R263" s="18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</row>
    <row r="264" spans="1:61" s="147" customFormat="1" ht="26.25" customHeight="1">
      <c r="A264" s="175"/>
      <c r="B264" s="175"/>
      <c r="C264" s="176">
        <v>6059</v>
      </c>
      <c r="D264" s="177" t="s">
        <v>155</v>
      </c>
      <c r="E264" s="178">
        <v>456277</v>
      </c>
      <c r="F264" s="185"/>
      <c r="G264" s="185"/>
      <c r="H264" s="185"/>
      <c r="I264" s="185"/>
      <c r="J264" s="185"/>
      <c r="K264" s="186"/>
      <c r="L264" s="186"/>
      <c r="M264" s="185"/>
      <c r="N264" s="185">
        <v>456277</v>
      </c>
      <c r="O264" s="185"/>
      <c r="P264" s="185">
        <v>456277</v>
      </c>
      <c r="Q264" s="186"/>
      <c r="R264" s="18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</row>
    <row r="265" spans="1:61" s="174" customFormat="1" ht="26.25" customHeight="1">
      <c r="A265" s="169"/>
      <c r="B265" s="169" t="s">
        <v>308</v>
      </c>
      <c r="C265" s="143"/>
      <c r="D265" s="170" t="s">
        <v>309</v>
      </c>
      <c r="E265" s="171">
        <f>SUM(E266:E272)</f>
        <v>181226</v>
      </c>
      <c r="F265" s="189">
        <f>SUM(F266:F272)</f>
        <v>181226</v>
      </c>
      <c r="G265" s="189">
        <f>SUM(G266:G272)</f>
        <v>166240</v>
      </c>
      <c r="H265" s="189">
        <f>SUM(H268:H272)</f>
        <v>8000</v>
      </c>
      <c r="I265" s="189"/>
      <c r="J265" s="189">
        <f>SUM(J266:J272)</f>
        <v>6986</v>
      </c>
      <c r="K265" s="190"/>
      <c r="L265" s="190"/>
      <c r="M265" s="189"/>
      <c r="N265" s="189"/>
      <c r="O265" s="189"/>
      <c r="P265" s="189"/>
      <c r="Q265" s="190"/>
      <c r="R265" s="190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3"/>
      <c r="AT265" s="173"/>
      <c r="AU265" s="173"/>
      <c r="AV265" s="173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BG265" s="173"/>
      <c r="BH265" s="173"/>
      <c r="BI265" s="173"/>
    </row>
    <row r="266" spans="1:61" s="147" customFormat="1" ht="26.25" customHeight="1">
      <c r="A266" s="175"/>
      <c r="B266" s="175"/>
      <c r="C266" s="176">
        <v>3020</v>
      </c>
      <c r="D266" s="177" t="s">
        <v>310</v>
      </c>
      <c r="E266" s="178">
        <v>2000</v>
      </c>
      <c r="F266" s="185">
        <v>2000</v>
      </c>
      <c r="G266" s="185"/>
      <c r="H266" s="185"/>
      <c r="I266" s="185"/>
      <c r="J266" s="185">
        <v>2000</v>
      </c>
      <c r="K266" s="186"/>
      <c r="L266" s="186"/>
      <c r="M266" s="185"/>
      <c r="N266" s="185"/>
      <c r="O266" s="185"/>
      <c r="P266" s="185"/>
      <c r="Q266" s="186"/>
      <c r="R266" s="18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</row>
    <row r="267" spans="1:61" s="147" customFormat="1" ht="26.25" customHeight="1">
      <c r="A267" s="175"/>
      <c r="B267" s="175"/>
      <c r="C267" s="176">
        <v>4010</v>
      </c>
      <c r="D267" s="177" t="s">
        <v>193</v>
      </c>
      <c r="E267" s="178">
        <v>133130</v>
      </c>
      <c r="F267" s="185">
        <v>133130</v>
      </c>
      <c r="G267" s="185">
        <v>133130</v>
      </c>
      <c r="H267" s="185"/>
      <c r="I267" s="185"/>
      <c r="J267" s="185"/>
      <c r="K267" s="186"/>
      <c r="L267" s="186"/>
      <c r="M267" s="185"/>
      <c r="N267" s="185"/>
      <c r="O267" s="185"/>
      <c r="P267" s="185"/>
      <c r="Q267" s="186"/>
      <c r="R267" s="18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</row>
    <row r="268" spans="1:61" s="147" customFormat="1" ht="26.25" customHeight="1">
      <c r="A268" s="175"/>
      <c r="B268" s="175"/>
      <c r="C268" s="176" t="s">
        <v>208</v>
      </c>
      <c r="D268" s="177" t="s">
        <v>209</v>
      </c>
      <c r="E268" s="178">
        <v>6600</v>
      </c>
      <c r="F268" s="185">
        <v>6600</v>
      </c>
      <c r="G268" s="185">
        <v>6600</v>
      </c>
      <c r="H268" s="185"/>
      <c r="I268" s="185"/>
      <c r="J268" s="185"/>
      <c r="K268" s="186"/>
      <c r="L268" s="186"/>
      <c r="M268" s="185"/>
      <c r="N268" s="185"/>
      <c r="O268" s="185"/>
      <c r="P268" s="185"/>
      <c r="Q268" s="186"/>
      <c r="R268" s="18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</row>
    <row r="269" spans="1:61" s="147" customFormat="1" ht="26.25" customHeight="1">
      <c r="A269" s="175"/>
      <c r="B269" s="175"/>
      <c r="C269" s="176" t="s">
        <v>194</v>
      </c>
      <c r="D269" s="177" t="s">
        <v>195</v>
      </c>
      <c r="E269" s="178">
        <v>23240</v>
      </c>
      <c r="F269" s="185">
        <v>23240</v>
      </c>
      <c r="G269" s="185">
        <v>23240</v>
      </c>
      <c r="H269" s="185"/>
      <c r="I269" s="185"/>
      <c r="J269" s="185"/>
      <c r="K269" s="186"/>
      <c r="L269" s="186"/>
      <c r="M269" s="185"/>
      <c r="N269" s="185"/>
      <c r="O269" s="185"/>
      <c r="P269" s="185"/>
      <c r="Q269" s="186"/>
      <c r="R269" s="18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</row>
    <row r="270" spans="1:61" s="147" customFormat="1" ht="26.25" customHeight="1">
      <c r="A270" s="175"/>
      <c r="B270" s="175"/>
      <c r="C270" s="176" t="s">
        <v>196</v>
      </c>
      <c r="D270" s="177" t="s">
        <v>197</v>
      </c>
      <c r="E270" s="178">
        <v>3270</v>
      </c>
      <c r="F270" s="185">
        <v>3270</v>
      </c>
      <c r="G270" s="185">
        <v>3270</v>
      </c>
      <c r="H270" s="185"/>
      <c r="I270" s="185"/>
      <c r="J270" s="185"/>
      <c r="K270" s="186"/>
      <c r="L270" s="186"/>
      <c r="M270" s="185"/>
      <c r="N270" s="185"/>
      <c r="O270" s="185"/>
      <c r="P270" s="185"/>
      <c r="Q270" s="186"/>
      <c r="R270" s="18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</row>
    <row r="271" spans="1:61" s="147" customFormat="1" ht="26.25" customHeight="1">
      <c r="A271" s="175"/>
      <c r="B271" s="175"/>
      <c r="C271" s="176">
        <v>4410</v>
      </c>
      <c r="D271" s="177" t="s">
        <v>199</v>
      </c>
      <c r="E271" s="178">
        <v>8000</v>
      </c>
      <c r="F271" s="185">
        <v>8000</v>
      </c>
      <c r="G271" s="185"/>
      <c r="H271" s="185">
        <v>8000</v>
      </c>
      <c r="I271" s="185"/>
      <c r="J271" s="185"/>
      <c r="K271" s="186"/>
      <c r="L271" s="186"/>
      <c r="M271" s="185"/>
      <c r="N271" s="185"/>
      <c r="O271" s="185"/>
      <c r="P271" s="185"/>
      <c r="Q271" s="186"/>
      <c r="R271" s="18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</row>
    <row r="272" spans="1:61" s="147" customFormat="1" ht="26.25" customHeight="1">
      <c r="A272" s="175"/>
      <c r="B272" s="175"/>
      <c r="C272" s="176" t="s">
        <v>224</v>
      </c>
      <c r="D272" s="177" t="s">
        <v>225</v>
      </c>
      <c r="E272" s="178">
        <v>4986</v>
      </c>
      <c r="F272" s="185">
        <v>4986</v>
      </c>
      <c r="G272" s="185"/>
      <c r="H272" s="185"/>
      <c r="I272" s="185"/>
      <c r="J272" s="185">
        <v>4986</v>
      </c>
      <c r="K272" s="186"/>
      <c r="L272" s="186"/>
      <c r="M272" s="185"/>
      <c r="N272" s="185"/>
      <c r="O272" s="185"/>
      <c r="P272" s="185"/>
      <c r="Q272" s="186"/>
      <c r="R272" s="18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</row>
    <row r="273" spans="1:61" s="174" customFormat="1" ht="26.25" customHeight="1">
      <c r="A273" s="169"/>
      <c r="B273" s="169" t="s">
        <v>311</v>
      </c>
      <c r="C273" s="143"/>
      <c r="D273" s="170" t="s">
        <v>23</v>
      </c>
      <c r="E273" s="171">
        <f>SUM(E274:E274)</f>
        <v>218595</v>
      </c>
      <c r="F273" s="189">
        <f>SUM(F274:F274)</f>
        <v>218595</v>
      </c>
      <c r="G273" s="189"/>
      <c r="H273" s="189"/>
      <c r="I273" s="189"/>
      <c r="J273" s="189">
        <f>SUM(J274:J274)</f>
        <v>218595</v>
      </c>
      <c r="K273" s="190"/>
      <c r="L273" s="190"/>
      <c r="M273" s="189"/>
      <c r="N273" s="189"/>
      <c r="O273" s="189"/>
      <c r="P273" s="189"/>
      <c r="Q273" s="190"/>
      <c r="R273" s="190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3"/>
    </row>
    <row r="274" spans="1:61" s="147" customFormat="1" ht="26.25" customHeight="1">
      <c r="A274" s="175"/>
      <c r="B274" s="175"/>
      <c r="C274" s="176" t="s">
        <v>293</v>
      </c>
      <c r="D274" s="177" t="s">
        <v>294</v>
      </c>
      <c r="E274" s="178">
        <v>218595</v>
      </c>
      <c r="F274" s="185">
        <v>218595</v>
      </c>
      <c r="G274" s="185"/>
      <c r="H274" s="185"/>
      <c r="I274" s="185"/>
      <c r="J274" s="185">
        <v>218595</v>
      </c>
      <c r="K274" s="186"/>
      <c r="L274" s="186"/>
      <c r="M274" s="185"/>
      <c r="N274" s="185"/>
      <c r="O274" s="185"/>
      <c r="P274" s="185"/>
      <c r="Q274" s="186"/>
      <c r="R274" s="18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</row>
    <row r="275" spans="1:61" s="147" customFormat="1" ht="26.25" customHeight="1">
      <c r="A275" s="163">
        <v>854</v>
      </c>
      <c r="B275" s="162"/>
      <c r="C275" s="163"/>
      <c r="D275" s="183" t="s">
        <v>312</v>
      </c>
      <c r="E275" s="165">
        <f>SUM(E276)</f>
        <v>50000</v>
      </c>
      <c r="F275" s="165">
        <f>SUM(F276)</f>
        <v>50000</v>
      </c>
      <c r="G275" s="165">
        <f>SUM(G276)</f>
        <v>0</v>
      </c>
      <c r="H275" s="165">
        <f>SUM(H276)</f>
        <v>0</v>
      </c>
      <c r="I275" s="165">
        <f>SUM(I276)</f>
        <v>0</v>
      </c>
      <c r="J275" s="165">
        <f>SUM(J276)</f>
        <v>50000</v>
      </c>
      <c r="K275" s="165">
        <f>SUM(K276)</f>
        <v>0</v>
      </c>
      <c r="L275" s="165">
        <f>SUM(L276)</f>
        <v>0</v>
      </c>
      <c r="M275" s="165">
        <f>SUM(M276)</f>
        <v>0</v>
      </c>
      <c r="N275" s="165">
        <f>SUM(N276)</f>
        <v>0</v>
      </c>
      <c r="O275" s="165">
        <f>SUM(O276)</f>
        <v>0</v>
      </c>
      <c r="P275" s="165">
        <f>SUM(P276)</f>
        <v>0</v>
      </c>
      <c r="Q275" s="165">
        <f>SUM(Q276)</f>
        <v>0</v>
      </c>
      <c r="R275" s="205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</row>
    <row r="276" spans="1:61" s="147" customFormat="1" ht="26.25" customHeight="1">
      <c r="A276" s="175"/>
      <c r="B276" s="216">
        <v>85415</v>
      </c>
      <c r="C276" s="216"/>
      <c r="D276" s="217" t="s">
        <v>23</v>
      </c>
      <c r="E276" s="218">
        <v>50000</v>
      </c>
      <c r="F276" s="218">
        <v>50000</v>
      </c>
      <c r="G276" s="218"/>
      <c r="H276" s="218"/>
      <c r="I276" s="218"/>
      <c r="J276" s="218">
        <v>50000</v>
      </c>
      <c r="K276" s="218"/>
      <c r="L276" s="218">
        <f>SUM(L277:L277)</f>
        <v>0</v>
      </c>
      <c r="M276" s="218">
        <f>SUM(M277:M277)</f>
        <v>0</v>
      </c>
      <c r="N276" s="218">
        <f>SUM(N277:N277)</f>
        <v>0</v>
      </c>
      <c r="O276" s="218">
        <f>SUM(O277:O277)</f>
        <v>0</v>
      </c>
      <c r="P276" s="218">
        <f>SUM(P277:P277)</f>
        <v>0</v>
      </c>
      <c r="Q276" s="219"/>
      <c r="R276" s="219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</row>
    <row r="277" spans="1:61" s="147" customFormat="1" ht="26.25" customHeight="1">
      <c r="A277" s="175"/>
      <c r="B277" s="175"/>
      <c r="C277" s="176">
        <v>3240</v>
      </c>
      <c r="D277" s="177" t="s">
        <v>313</v>
      </c>
      <c r="E277" s="178">
        <v>50000</v>
      </c>
      <c r="F277" s="185">
        <v>50000</v>
      </c>
      <c r="G277" s="185"/>
      <c r="H277" s="185"/>
      <c r="I277" s="185"/>
      <c r="J277" s="185">
        <v>5000</v>
      </c>
      <c r="K277" s="186"/>
      <c r="L277" s="186"/>
      <c r="M277" s="185"/>
      <c r="N277" s="185"/>
      <c r="O277" s="185"/>
      <c r="P277" s="185"/>
      <c r="Q277" s="186"/>
      <c r="R277" s="18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</row>
    <row r="278" spans="1:61" s="168" customFormat="1" ht="26.25" customHeight="1">
      <c r="A278" s="220">
        <v>900</v>
      </c>
      <c r="B278" s="162"/>
      <c r="C278" s="163"/>
      <c r="D278" s="183" t="s">
        <v>314</v>
      </c>
      <c r="E278" s="165">
        <f>E279+E283+E286+E288+E290+E292+E295</f>
        <v>1427695</v>
      </c>
      <c r="F278" s="191">
        <f>F279+F283+F286+F288+F290+F292+F295</f>
        <v>1302965</v>
      </c>
      <c r="G278" s="192">
        <f>G279+G283+G286+G288+G290+G292+G295</f>
        <v>0</v>
      </c>
      <c r="H278" s="191">
        <f>H279+H283+H286+H288+H290+H292+H295</f>
        <v>1302965</v>
      </c>
      <c r="I278" s="191">
        <f>I279+I283+I286+I288+I290+I292+I295</f>
        <v>0</v>
      </c>
      <c r="J278" s="192"/>
      <c r="K278" s="188"/>
      <c r="L278" s="188"/>
      <c r="M278" s="192"/>
      <c r="N278" s="191">
        <f>N279+N283+N295</f>
        <v>124730</v>
      </c>
      <c r="O278" s="191">
        <f>O279+O283+O286+O288+O290+O292+O295</f>
        <v>95710</v>
      </c>
      <c r="P278" s="191">
        <f>P279+P283+P286+P288+P290+P292+P295</f>
        <v>29020</v>
      </c>
      <c r="Q278" s="188"/>
      <c r="R278" s="188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</row>
    <row r="279" spans="1:61" s="195" customFormat="1" ht="26.25" customHeight="1">
      <c r="A279" s="169"/>
      <c r="B279" s="169" t="s">
        <v>315</v>
      </c>
      <c r="C279" s="143"/>
      <c r="D279" s="170" t="s">
        <v>316</v>
      </c>
      <c r="E279" s="171">
        <f>SUM(E280:E282)</f>
        <v>95710</v>
      </c>
      <c r="F279" s="171">
        <f>SUM(F280:F282)</f>
        <v>15000</v>
      </c>
      <c r="G279" s="171">
        <f>SUM(G280:G282)</f>
        <v>0</v>
      </c>
      <c r="H279" s="171">
        <f>SUM(H280:H282)</f>
        <v>15000</v>
      </c>
      <c r="I279" s="171">
        <f>SUM(I280:I282)</f>
        <v>0</v>
      </c>
      <c r="J279" s="171">
        <f>SUM(J280:J282)</f>
        <v>0</v>
      </c>
      <c r="K279" s="171">
        <f>SUM(K280:K282)</f>
        <v>0</v>
      </c>
      <c r="L279" s="171">
        <f>SUM(L280:L282)</f>
        <v>0</v>
      </c>
      <c r="M279" s="171">
        <f>SUM(M280:M282)</f>
        <v>0</v>
      </c>
      <c r="N279" s="171">
        <f>SUM(N280:N282)</f>
        <v>80710</v>
      </c>
      <c r="O279" s="171">
        <f>SUM(O280:O282)</f>
        <v>80710</v>
      </c>
      <c r="P279" s="171">
        <f>SUM(P280:P282)</f>
        <v>0</v>
      </c>
      <c r="Q279" s="171">
        <f>SUM(Q280:Q282)</f>
        <v>0</v>
      </c>
      <c r="R279" s="194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</row>
    <row r="280" spans="1:61" s="147" customFormat="1" ht="26.25" customHeight="1">
      <c r="A280" s="221"/>
      <c r="B280" s="221"/>
      <c r="C280" s="222">
        <v>4300</v>
      </c>
      <c r="D280" s="223" t="s">
        <v>168</v>
      </c>
      <c r="E280" s="209">
        <v>10000</v>
      </c>
      <c r="F280" s="185">
        <v>10000</v>
      </c>
      <c r="G280" s="185"/>
      <c r="H280" s="185">
        <v>10000</v>
      </c>
      <c r="I280" s="185"/>
      <c r="J280" s="185"/>
      <c r="K280" s="186"/>
      <c r="L280" s="186"/>
      <c r="M280" s="185"/>
      <c r="N280" s="185"/>
      <c r="O280" s="185"/>
      <c r="P280" s="185"/>
      <c r="Q280" s="186"/>
      <c r="R280" s="18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</row>
    <row r="281" spans="1:61" s="147" customFormat="1" ht="26.25" customHeight="1">
      <c r="A281" s="221"/>
      <c r="B281" s="221"/>
      <c r="C281" s="222">
        <v>4430</v>
      </c>
      <c r="D281" s="223" t="s">
        <v>182</v>
      </c>
      <c r="E281" s="209">
        <v>5000</v>
      </c>
      <c r="F281" s="185">
        <v>5000</v>
      </c>
      <c r="G281" s="185"/>
      <c r="H281" s="185">
        <v>5000</v>
      </c>
      <c r="I281" s="185"/>
      <c r="J281" s="185"/>
      <c r="K281" s="186"/>
      <c r="L281" s="186"/>
      <c r="M281" s="185"/>
      <c r="N281" s="185"/>
      <c r="O281" s="185"/>
      <c r="P281" s="185"/>
      <c r="Q281" s="186"/>
      <c r="R281" s="18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</row>
    <row r="282" spans="1:61" s="147" customFormat="1" ht="26.25" customHeight="1">
      <c r="A282" s="221"/>
      <c r="B282" s="221"/>
      <c r="C282" s="222">
        <v>6050</v>
      </c>
      <c r="D282" s="223" t="s">
        <v>155</v>
      </c>
      <c r="E282" s="209">
        <v>80710</v>
      </c>
      <c r="F282" s="185"/>
      <c r="G282" s="185"/>
      <c r="H282" s="185"/>
      <c r="I282" s="185"/>
      <c r="J282" s="185"/>
      <c r="K282" s="186"/>
      <c r="L282" s="186"/>
      <c r="M282" s="185"/>
      <c r="N282" s="185">
        <v>80710</v>
      </c>
      <c r="O282" s="185">
        <v>80710</v>
      </c>
      <c r="P282" s="185"/>
      <c r="Q282" s="186"/>
      <c r="R282" s="18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</row>
    <row r="283" spans="1:61" s="174" customFormat="1" ht="26.25" customHeight="1">
      <c r="A283" s="169"/>
      <c r="B283" s="169" t="s">
        <v>317</v>
      </c>
      <c r="C283" s="143"/>
      <c r="D283" s="170" t="s">
        <v>127</v>
      </c>
      <c r="E283" s="171">
        <f>SUM(E284:E285)</f>
        <v>655000</v>
      </c>
      <c r="F283" s="189">
        <f>SUM(F284:F285)</f>
        <v>655000</v>
      </c>
      <c r="G283" s="189"/>
      <c r="H283" s="189">
        <f>SUM(H284:H285)</f>
        <v>655000</v>
      </c>
      <c r="I283" s="189"/>
      <c r="J283" s="189"/>
      <c r="K283" s="190"/>
      <c r="L283" s="190"/>
      <c r="M283" s="189"/>
      <c r="N283" s="189">
        <f>SUM(N285:N285)</f>
        <v>0</v>
      </c>
      <c r="O283" s="189">
        <f>SUM(O284:O285)</f>
        <v>0</v>
      </c>
      <c r="P283" s="189"/>
      <c r="Q283" s="190"/>
      <c r="R283" s="190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BG283" s="173"/>
      <c r="BH283" s="173"/>
      <c r="BI283" s="173"/>
    </row>
    <row r="284" spans="1:61" s="147" customFormat="1" ht="26.25" customHeight="1">
      <c r="A284" s="175"/>
      <c r="B284" s="208"/>
      <c r="C284" s="176" t="s">
        <v>204</v>
      </c>
      <c r="D284" s="177" t="s">
        <v>198</v>
      </c>
      <c r="E284" s="178">
        <v>5000</v>
      </c>
      <c r="F284" s="185">
        <v>5000</v>
      </c>
      <c r="G284" s="185"/>
      <c r="H284" s="185">
        <v>5000</v>
      </c>
      <c r="I284" s="185"/>
      <c r="J284" s="185"/>
      <c r="K284" s="186"/>
      <c r="L284" s="186"/>
      <c r="M284" s="185"/>
      <c r="N284" s="185"/>
      <c r="O284" s="185"/>
      <c r="P284" s="185"/>
      <c r="Q284" s="186"/>
      <c r="R284" s="18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</row>
    <row r="285" spans="1:61" s="147" customFormat="1" ht="26.25" customHeight="1">
      <c r="A285" s="175"/>
      <c r="B285" s="175"/>
      <c r="C285" s="176" t="s">
        <v>179</v>
      </c>
      <c r="D285" s="177" t="s">
        <v>168</v>
      </c>
      <c r="E285" s="178">
        <v>650000</v>
      </c>
      <c r="F285" s="185">
        <v>650000</v>
      </c>
      <c r="G285" s="185"/>
      <c r="H285" s="185">
        <v>650000</v>
      </c>
      <c r="I285" s="185"/>
      <c r="J285" s="185"/>
      <c r="K285" s="186"/>
      <c r="L285" s="186"/>
      <c r="M285" s="185"/>
      <c r="N285" s="185"/>
      <c r="O285" s="185"/>
      <c r="P285" s="185"/>
      <c r="Q285" s="186"/>
      <c r="R285" s="18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</row>
    <row r="286" spans="1:61" s="174" customFormat="1" ht="12.75" customHeight="1" hidden="1">
      <c r="A286" s="169"/>
      <c r="B286" s="169" t="s">
        <v>318</v>
      </c>
      <c r="C286" s="143"/>
      <c r="D286" s="170" t="s">
        <v>319</v>
      </c>
      <c r="E286" s="171"/>
      <c r="F286" s="189"/>
      <c r="G286" s="189"/>
      <c r="H286" s="189"/>
      <c r="I286" s="189"/>
      <c r="J286" s="189"/>
      <c r="K286" s="190"/>
      <c r="L286" s="190"/>
      <c r="M286" s="189"/>
      <c r="N286" s="189"/>
      <c r="O286" s="189"/>
      <c r="P286" s="189"/>
      <c r="Q286" s="190"/>
      <c r="R286" s="190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</row>
    <row r="287" spans="1:61" s="147" customFormat="1" ht="12.75" customHeight="1" hidden="1">
      <c r="A287" s="175"/>
      <c r="B287" s="175"/>
      <c r="C287" s="176">
        <v>2650</v>
      </c>
      <c r="D287" s="177" t="s">
        <v>320</v>
      </c>
      <c r="E287" s="178">
        <v>0</v>
      </c>
      <c r="F287" s="185">
        <v>0</v>
      </c>
      <c r="G287" s="185"/>
      <c r="H287" s="185"/>
      <c r="I287" s="185"/>
      <c r="J287" s="185"/>
      <c r="K287" s="186"/>
      <c r="L287" s="186"/>
      <c r="M287" s="185"/>
      <c r="N287" s="185"/>
      <c r="O287" s="185"/>
      <c r="P287" s="185"/>
      <c r="Q287" s="186"/>
      <c r="R287" s="18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</row>
    <row r="288" spans="1:61" s="174" customFormat="1" ht="26.25" customHeight="1">
      <c r="A288" s="169"/>
      <c r="B288" s="169" t="s">
        <v>321</v>
      </c>
      <c r="C288" s="143"/>
      <c r="D288" s="170" t="s">
        <v>322</v>
      </c>
      <c r="E288" s="171">
        <f>SUM(E289:E289)</f>
        <v>55009</v>
      </c>
      <c r="F288" s="171">
        <f>SUM(F289:F289)</f>
        <v>55009</v>
      </c>
      <c r="G288" s="171">
        <f>SUM(G289:G289)</f>
        <v>0</v>
      </c>
      <c r="H288" s="171">
        <f>SUM(H289:H289)</f>
        <v>55009</v>
      </c>
      <c r="I288" s="171">
        <f>SUM(I289:I289)</f>
        <v>0</v>
      </c>
      <c r="J288" s="171">
        <f>SUM(J289:J289)</f>
        <v>0</v>
      </c>
      <c r="K288" s="171">
        <f>SUM(K289:K289)</f>
        <v>0</v>
      </c>
      <c r="L288" s="171">
        <f>SUM(L289:L289)</f>
        <v>0</v>
      </c>
      <c r="M288" s="171">
        <f>SUM(M289:M289)</f>
        <v>0</v>
      </c>
      <c r="N288" s="171">
        <f>SUM(N289:N289)</f>
        <v>0</v>
      </c>
      <c r="O288" s="171">
        <f>SUM(O289:O289)</f>
        <v>0</v>
      </c>
      <c r="P288" s="171">
        <f>SUM(P289:P289)</f>
        <v>0</v>
      </c>
      <c r="Q288" s="171">
        <f>SUM(Q289:Q289)</f>
        <v>0</v>
      </c>
      <c r="R288" s="190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  <c r="BH288" s="173"/>
      <c r="BI288" s="173"/>
    </row>
    <row r="289" spans="1:61" s="147" customFormat="1" ht="26.25" customHeight="1">
      <c r="A289" s="175"/>
      <c r="B289" s="175"/>
      <c r="C289" s="176">
        <v>4300</v>
      </c>
      <c r="D289" s="177" t="s">
        <v>168</v>
      </c>
      <c r="E289" s="209">
        <v>55009</v>
      </c>
      <c r="F289" s="207">
        <v>55009</v>
      </c>
      <c r="G289" s="207"/>
      <c r="H289" s="207">
        <v>55009</v>
      </c>
      <c r="I289" s="207"/>
      <c r="J289" s="207"/>
      <c r="K289" s="211"/>
      <c r="L289" s="211"/>
      <c r="M289" s="207"/>
      <c r="N289" s="207"/>
      <c r="O289" s="207"/>
      <c r="P289" s="207"/>
      <c r="Q289" s="211"/>
      <c r="R289" s="211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</row>
    <row r="290" spans="1:61" s="174" customFormat="1" ht="26.25" customHeight="1">
      <c r="A290" s="169"/>
      <c r="B290" s="169" t="s">
        <v>323</v>
      </c>
      <c r="C290" s="143"/>
      <c r="D290" s="170" t="s">
        <v>324</v>
      </c>
      <c r="E290" s="171">
        <f>E291</f>
        <v>124000</v>
      </c>
      <c r="F290" s="171">
        <f>F291</f>
        <v>124000</v>
      </c>
      <c r="G290" s="171">
        <f>G291</f>
        <v>0</v>
      </c>
      <c r="H290" s="171">
        <f>H291</f>
        <v>124000</v>
      </c>
      <c r="I290" s="171">
        <f>I291</f>
        <v>0</v>
      </c>
      <c r="J290" s="171">
        <f>J291</f>
        <v>0</v>
      </c>
      <c r="K290" s="171">
        <f>K291</f>
        <v>0</v>
      </c>
      <c r="L290" s="171">
        <f>L291</f>
        <v>0</v>
      </c>
      <c r="M290" s="171">
        <f>M291</f>
        <v>0</v>
      </c>
      <c r="N290" s="171">
        <f>N291</f>
        <v>0</v>
      </c>
      <c r="O290" s="171">
        <f>O291</f>
        <v>0</v>
      </c>
      <c r="P290" s="189"/>
      <c r="Q290" s="190"/>
      <c r="R290" s="190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  <c r="BH290" s="173"/>
      <c r="BI290" s="173"/>
    </row>
    <row r="291" spans="1:61" s="147" customFormat="1" ht="26.25" customHeight="1">
      <c r="A291" s="175"/>
      <c r="B291" s="175"/>
      <c r="C291" s="176" t="s">
        <v>179</v>
      </c>
      <c r="D291" s="177" t="s">
        <v>168</v>
      </c>
      <c r="E291" s="178">
        <v>124000</v>
      </c>
      <c r="F291" s="185">
        <v>124000</v>
      </c>
      <c r="G291" s="185"/>
      <c r="H291" s="185">
        <v>124000</v>
      </c>
      <c r="I291" s="185"/>
      <c r="J291" s="185"/>
      <c r="K291" s="186"/>
      <c r="L291" s="186"/>
      <c r="M291" s="185"/>
      <c r="N291" s="185"/>
      <c r="O291" s="185"/>
      <c r="P291" s="185"/>
      <c r="Q291" s="186"/>
      <c r="R291" s="18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</row>
    <row r="292" spans="1:61" s="174" customFormat="1" ht="26.25" customHeight="1">
      <c r="A292" s="169"/>
      <c r="B292" s="169" t="s">
        <v>325</v>
      </c>
      <c r="C292" s="143"/>
      <c r="D292" s="170" t="s">
        <v>326</v>
      </c>
      <c r="E292" s="171">
        <f>SUM(E293:E294)</f>
        <v>340000</v>
      </c>
      <c r="F292" s="171">
        <f>SUM(F293:F294)</f>
        <v>340000</v>
      </c>
      <c r="G292" s="171">
        <f>SUM(G293:G294)</f>
        <v>0</v>
      </c>
      <c r="H292" s="171">
        <f>SUM(H293:H294)</f>
        <v>340000</v>
      </c>
      <c r="I292" s="171">
        <f>SUM(I293:I294)</f>
        <v>0</v>
      </c>
      <c r="J292" s="171">
        <f>SUM(J293:J294)</f>
        <v>0</v>
      </c>
      <c r="K292" s="171">
        <f>SUM(K293:K294)</f>
        <v>0</v>
      </c>
      <c r="L292" s="171">
        <f>SUM(L293:L294)</f>
        <v>0</v>
      </c>
      <c r="M292" s="171">
        <f>SUM(M293:M294)</f>
        <v>0</v>
      </c>
      <c r="N292" s="171">
        <f>SUM(N293:N294)</f>
        <v>0</v>
      </c>
      <c r="O292" s="171">
        <f>SUM(O293:O294)</f>
        <v>0</v>
      </c>
      <c r="P292" s="171">
        <f>SUM(P293:P294)</f>
        <v>0</v>
      </c>
      <c r="Q292" s="171">
        <f>SUM(Q293:Q294)</f>
        <v>0</v>
      </c>
      <c r="R292" s="190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BG292" s="173"/>
      <c r="BH292" s="173"/>
      <c r="BI292" s="173"/>
    </row>
    <row r="293" spans="1:61" s="147" customFormat="1" ht="26.25" customHeight="1">
      <c r="A293" s="175"/>
      <c r="B293" s="175"/>
      <c r="C293" s="176" t="s">
        <v>177</v>
      </c>
      <c r="D293" s="177" t="s">
        <v>178</v>
      </c>
      <c r="E293" s="178">
        <v>280000</v>
      </c>
      <c r="F293" s="207">
        <v>280000</v>
      </c>
      <c r="G293" s="207"/>
      <c r="H293" s="207">
        <v>280000</v>
      </c>
      <c r="I293" s="185"/>
      <c r="J293" s="185"/>
      <c r="K293" s="186"/>
      <c r="L293" s="186"/>
      <c r="M293" s="185"/>
      <c r="N293" s="185"/>
      <c r="O293" s="185"/>
      <c r="P293" s="185"/>
      <c r="Q293" s="186"/>
      <c r="R293" s="18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</row>
    <row r="294" spans="1:61" s="147" customFormat="1" ht="26.25" customHeight="1">
      <c r="A294" s="175"/>
      <c r="B294" s="175"/>
      <c r="C294" s="176">
        <v>4300</v>
      </c>
      <c r="D294" s="177" t="s">
        <v>168</v>
      </c>
      <c r="E294" s="178">
        <v>60000</v>
      </c>
      <c r="F294" s="207">
        <v>60000</v>
      </c>
      <c r="G294" s="207"/>
      <c r="H294" s="207">
        <v>60000</v>
      </c>
      <c r="I294" s="185"/>
      <c r="J294" s="185"/>
      <c r="K294" s="186"/>
      <c r="L294" s="186"/>
      <c r="M294" s="185"/>
      <c r="N294" s="185"/>
      <c r="O294" s="185"/>
      <c r="P294" s="185"/>
      <c r="Q294" s="186"/>
      <c r="R294" s="18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</row>
    <row r="295" spans="1:61" s="174" customFormat="1" ht="26.25" customHeight="1">
      <c r="A295" s="169"/>
      <c r="B295" s="169" t="s">
        <v>327</v>
      </c>
      <c r="C295" s="143"/>
      <c r="D295" s="170" t="s">
        <v>23</v>
      </c>
      <c r="E295" s="171">
        <f>SUM(E296:E300)</f>
        <v>157976</v>
      </c>
      <c r="F295" s="189">
        <f>SUM(F296:F298)</f>
        <v>113956</v>
      </c>
      <c r="G295" s="189">
        <f>SUM(G296:G298)</f>
        <v>0</v>
      </c>
      <c r="H295" s="189">
        <f>SUM(H296:H298)</f>
        <v>113956</v>
      </c>
      <c r="I295" s="189">
        <f>SUM(I296:I298)</f>
        <v>0</v>
      </c>
      <c r="J295" s="189"/>
      <c r="K295" s="190"/>
      <c r="L295" s="190"/>
      <c r="M295" s="189"/>
      <c r="N295" s="189">
        <f>SUM(N296:N300)</f>
        <v>44020</v>
      </c>
      <c r="O295" s="189">
        <f>SUM(O296:O300)</f>
        <v>15000</v>
      </c>
      <c r="P295" s="189">
        <f>SUM(P296:P300)</f>
        <v>29020</v>
      </c>
      <c r="Q295" s="189">
        <f>SUM(Q296:Q300)</f>
        <v>0</v>
      </c>
      <c r="R295" s="190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BG295" s="173"/>
      <c r="BH295" s="173"/>
      <c r="BI295" s="173"/>
    </row>
    <row r="296" spans="1:61" s="147" customFormat="1" ht="26.25" customHeight="1">
      <c r="A296" s="175"/>
      <c r="B296" s="175"/>
      <c r="C296" s="176">
        <v>4210</v>
      </c>
      <c r="D296" s="177" t="s">
        <v>198</v>
      </c>
      <c r="E296" s="209">
        <v>6708</v>
      </c>
      <c r="F296" s="207">
        <v>6708</v>
      </c>
      <c r="G296" s="207"/>
      <c r="H296" s="207">
        <v>6708</v>
      </c>
      <c r="I296" s="207"/>
      <c r="J296" s="207"/>
      <c r="K296" s="211"/>
      <c r="L296" s="211"/>
      <c r="M296" s="207"/>
      <c r="N296" s="207"/>
      <c r="O296" s="207"/>
      <c r="P296" s="207"/>
      <c r="Q296" s="211"/>
      <c r="R296" s="211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</row>
    <row r="297" spans="1:61" s="147" customFormat="1" ht="26.25" customHeight="1">
      <c r="A297" s="175"/>
      <c r="B297" s="175"/>
      <c r="C297" s="176">
        <v>4300</v>
      </c>
      <c r="D297" s="177" t="s">
        <v>168</v>
      </c>
      <c r="E297" s="209">
        <v>107248</v>
      </c>
      <c r="F297" s="207">
        <v>107248</v>
      </c>
      <c r="G297" s="207"/>
      <c r="H297" s="207">
        <v>107248</v>
      </c>
      <c r="I297" s="207"/>
      <c r="J297" s="207"/>
      <c r="K297" s="211"/>
      <c r="L297" s="211"/>
      <c r="M297" s="207"/>
      <c r="N297" s="207"/>
      <c r="O297" s="207"/>
      <c r="P297" s="207"/>
      <c r="Q297" s="211"/>
      <c r="R297" s="211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</row>
    <row r="298" spans="1:61" s="147" customFormat="1" ht="26.25" customHeight="1">
      <c r="A298" s="175"/>
      <c r="B298" s="175"/>
      <c r="C298" s="176">
        <v>6050</v>
      </c>
      <c r="D298" s="177" t="s">
        <v>155</v>
      </c>
      <c r="E298" s="178">
        <v>15000</v>
      </c>
      <c r="F298" s="185"/>
      <c r="G298" s="185"/>
      <c r="H298" s="185"/>
      <c r="I298" s="185"/>
      <c r="J298" s="185"/>
      <c r="K298" s="186"/>
      <c r="L298" s="186"/>
      <c r="M298" s="185"/>
      <c r="N298" s="185">
        <v>15000</v>
      </c>
      <c r="O298" s="185">
        <v>15000</v>
      </c>
      <c r="P298" s="185"/>
      <c r="Q298" s="186"/>
      <c r="R298" s="18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</row>
    <row r="299" spans="1:61" s="147" customFormat="1" ht="26.25" customHeight="1">
      <c r="A299" s="175"/>
      <c r="B299" s="175"/>
      <c r="C299" s="176">
        <v>6058</v>
      </c>
      <c r="D299" s="177" t="s">
        <v>155</v>
      </c>
      <c r="E299" s="178">
        <v>23220</v>
      </c>
      <c r="F299" s="185"/>
      <c r="G299" s="185"/>
      <c r="H299" s="185"/>
      <c r="I299" s="185"/>
      <c r="J299" s="185"/>
      <c r="K299" s="186"/>
      <c r="L299" s="186"/>
      <c r="M299" s="185"/>
      <c r="N299" s="185">
        <v>23220</v>
      </c>
      <c r="O299" s="185"/>
      <c r="P299" s="185">
        <v>23220</v>
      </c>
      <c r="Q299" s="186"/>
      <c r="R299" s="18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</row>
    <row r="300" spans="1:61" s="147" customFormat="1" ht="26.25" customHeight="1">
      <c r="A300" s="175"/>
      <c r="B300" s="175"/>
      <c r="C300" s="176">
        <v>6059</v>
      </c>
      <c r="D300" s="177" t="s">
        <v>155</v>
      </c>
      <c r="E300" s="178">
        <v>5800</v>
      </c>
      <c r="F300" s="185"/>
      <c r="G300" s="185"/>
      <c r="H300" s="185"/>
      <c r="I300" s="185"/>
      <c r="J300" s="185"/>
      <c r="K300" s="186"/>
      <c r="L300" s="186"/>
      <c r="M300" s="185"/>
      <c r="N300" s="185">
        <v>5800</v>
      </c>
      <c r="O300" s="185"/>
      <c r="P300" s="185">
        <v>5800</v>
      </c>
      <c r="Q300" s="186"/>
      <c r="R300" s="18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</row>
    <row r="301" spans="1:61" s="206" customFormat="1" ht="26.25" customHeight="1">
      <c r="A301" s="162" t="s">
        <v>328</v>
      </c>
      <c r="B301" s="162"/>
      <c r="C301" s="163"/>
      <c r="D301" s="183" t="s">
        <v>329</v>
      </c>
      <c r="E301" s="165">
        <f>E302+E309+E311+E313</f>
        <v>831762</v>
      </c>
      <c r="F301" s="165">
        <f>F302+F309+F311+F313</f>
        <v>816016</v>
      </c>
      <c r="G301" s="165">
        <f>G302+G309+G311+G313</f>
        <v>0</v>
      </c>
      <c r="H301" s="165">
        <f>H302+H309+H311+H313</f>
        <v>113016</v>
      </c>
      <c r="I301" s="165">
        <f>I302+I309+I311+I313</f>
        <v>703000</v>
      </c>
      <c r="J301" s="191"/>
      <c r="K301" s="205"/>
      <c r="L301" s="205"/>
      <c r="M301" s="191"/>
      <c r="N301" s="191">
        <f>N302+N309+N311</f>
        <v>15746</v>
      </c>
      <c r="O301" s="191">
        <f>O302+O309+O311</f>
        <v>15746</v>
      </c>
      <c r="P301" s="191">
        <f>P302+P309+P311</f>
        <v>0</v>
      </c>
      <c r="Q301" s="205"/>
      <c r="R301" s="205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  <c r="BH301" s="173"/>
      <c r="BI301" s="173"/>
    </row>
    <row r="302" spans="1:61" s="174" customFormat="1" ht="26.25" customHeight="1">
      <c r="A302" s="169"/>
      <c r="B302" s="169" t="s">
        <v>330</v>
      </c>
      <c r="C302" s="143"/>
      <c r="D302" s="170" t="s">
        <v>331</v>
      </c>
      <c r="E302" s="171">
        <f>SUM(E303:E308)</f>
        <v>674618</v>
      </c>
      <c r="F302" s="189">
        <f>SUM(F303:F307)</f>
        <v>658872</v>
      </c>
      <c r="G302" s="189"/>
      <c r="H302" s="189">
        <f>SUM(H303:H307)</f>
        <v>88872</v>
      </c>
      <c r="I302" s="189">
        <f>SUM(I303:I303)</f>
        <v>570000</v>
      </c>
      <c r="J302" s="189"/>
      <c r="K302" s="190"/>
      <c r="L302" s="190"/>
      <c r="M302" s="189"/>
      <c r="N302" s="189">
        <f>SUM(N303:N308)</f>
        <v>15746</v>
      </c>
      <c r="O302" s="189">
        <f>SUM(O303:O308)</f>
        <v>15746</v>
      </c>
      <c r="P302" s="189">
        <f>SUM(P303:P308)</f>
        <v>0</v>
      </c>
      <c r="Q302" s="189">
        <f>SUM(Q303:Q308)</f>
        <v>0</v>
      </c>
      <c r="R302" s="189">
        <f>SUM(R303:R308)</f>
        <v>0</v>
      </c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  <c r="BH302" s="173"/>
      <c r="BI302" s="173"/>
    </row>
    <row r="303" spans="1:61" s="147" customFormat="1" ht="26.25" customHeight="1">
      <c r="A303" s="175"/>
      <c r="B303" s="175"/>
      <c r="C303" s="176" t="s">
        <v>332</v>
      </c>
      <c r="D303" s="177" t="s">
        <v>333</v>
      </c>
      <c r="E303" s="178">
        <v>570000</v>
      </c>
      <c r="F303" s="207">
        <v>570000</v>
      </c>
      <c r="G303" s="207"/>
      <c r="H303" s="207"/>
      <c r="I303" s="207">
        <v>570000</v>
      </c>
      <c r="J303" s="207"/>
      <c r="K303" s="186"/>
      <c r="L303" s="186"/>
      <c r="M303" s="185"/>
      <c r="N303" s="185"/>
      <c r="O303" s="185"/>
      <c r="P303" s="185"/>
      <c r="Q303" s="186"/>
      <c r="R303" s="18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</row>
    <row r="304" spans="1:61" s="147" customFormat="1" ht="26.25" customHeight="1">
      <c r="A304" s="175"/>
      <c r="B304" s="175"/>
      <c r="C304" s="176">
        <v>4210</v>
      </c>
      <c r="D304" s="177" t="s">
        <v>198</v>
      </c>
      <c r="E304" s="178">
        <v>36695</v>
      </c>
      <c r="F304" s="185">
        <v>36695</v>
      </c>
      <c r="G304" s="185"/>
      <c r="H304" s="185">
        <v>36695</v>
      </c>
      <c r="I304" s="185"/>
      <c r="J304" s="185"/>
      <c r="K304" s="186"/>
      <c r="L304" s="186"/>
      <c r="M304" s="185"/>
      <c r="N304" s="185"/>
      <c r="O304" s="185"/>
      <c r="P304" s="185"/>
      <c r="Q304" s="186"/>
      <c r="R304" s="18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</row>
    <row r="305" spans="1:61" s="147" customFormat="1" ht="26.25" customHeight="1">
      <c r="A305" s="175"/>
      <c r="B305" s="175"/>
      <c r="C305" s="176">
        <v>4260</v>
      </c>
      <c r="D305" s="177" t="s">
        <v>178</v>
      </c>
      <c r="E305" s="178">
        <v>17000</v>
      </c>
      <c r="F305" s="185">
        <v>17000</v>
      </c>
      <c r="G305" s="185"/>
      <c r="H305" s="185">
        <v>17000</v>
      </c>
      <c r="I305" s="185"/>
      <c r="J305" s="185"/>
      <c r="K305" s="186"/>
      <c r="L305" s="186"/>
      <c r="M305" s="185"/>
      <c r="N305" s="185"/>
      <c r="O305" s="185"/>
      <c r="P305" s="185"/>
      <c r="Q305" s="186"/>
      <c r="R305" s="18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</row>
    <row r="306" spans="1:61" s="147" customFormat="1" ht="26.25" customHeight="1">
      <c r="A306" s="175"/>
      <c r="B306" s="175"/>
      <c r="C306" s="176">
        <v>4270</v>
      </c>
      <c r="D306" s="177" t="s">
        <v>167</v>
      </c>
      <c r="E306" s="178">
        <v>34177</v>
      </c>
      <c r="F306" s="185">
        <v>34177</v>
      </c>
      <c r="G306" s="185"/>
      <c r="H306" s="185">
        <v>34177</v>
      </c>
      <c r="I306" s="185"/>
      <c r="J306" s="185"/>
      <c r="K306" s="186"/>
      <c r="L306" s="186"/>
      <c r="M306" s="185"/>
      <c r="N306" s="185"/>
      <c r="O306" s="185"/>
      <c r="P306" s="185"/>
      <c r="Q306" s="186"/>
      <c r="R306" s="18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</row>
    <row r="307" spans="1:61" s="147" customFormat="1" ht="26.25" customHeight="1">
      <c r="A307" s="175"/>
      <c r="B307" s="175"/>
      <c r="C307" s="176">
        <v>4300</v>
      </c>
      <c r="D307" s="177" t="s">
        <v>168</v>
      </c>
      <c r="E307" s="178">
        <v>1000</v>
      </c>
      <c r="F307" s="185">
        <v>1000</v>
      </c>
      <c r="G307" s="185"/>
      <c r="H307" s="185">
        <v>1000</v>
      </c>
      <c r="I307" s="185"/>
      <c r="J307" s="185"/>
      <c r="K307" s="186"/>
      <c r="L307" s="186"/>
      <c r="M307" s="185"/>
      <c r="N307" s="185"/>
      <c r="O307" s="185"/>
      <c r="P307" s="185"/>
      <c r="Q307" s="186"/>
      <c r="R307" s="18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</row>
    <row r="308" spans="1:61" s="147" customFormat="1" ht="26.25" customHeight="1">
      <c r="A308" s="175"/>
      <c r="B308" s="175"/>
      <c r="C308" s="176">
        <v>6050</v>
      </c>
      <c r="D308" s="177" t="s">
        <v>155</v>
      </c>
      <c r="E308" s="178">
        <v>15746</v>
      </c>
      <c r="F308" s="185"/>
      <c r="G308" s="185"/>
      <c r="H308" s="185"/>
      <c r="I308" s="185"/>
      <c r="J308" s="185"/>
      <c r="K308" s="186"/>
      <c r="L308" s="186"/>
      <c r="M308" s="185"/>
      <c r="N308" s="185">
        <v>15746</v>
      </c>
      <c r="O308" s="185">
        <v>15746</v>
      </c>
      <c r="P308" s="185"/>
      <c r="Q308" s="186"/>
      <c r="R308" s="18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</row>
    <row r="309" spans="1:61" s="174" customFormat="1" ht="26.25" customHeight="1">
      <c r="A309" s="169"/>
      <c r="B309" s="169" t="s">
        <v>334</v>
      </c>
      <c r="C309" s="143"/>
      <c r="D309" s="170" t="s">
        <v>335</v>
      </c>
      <c r="E309" s="171">
        <f>E310</f>
        <v>100000</v>
      </c>
      <c r="F309" s="171">
        <f>F310</f>
        <v>100000</v>
      </c>
      <c r="G309" s="171">
        <f>G310</f>
        <v>0</v>
      </c>
      <c r="H309" s="171">
        <f>H310</f>
        <v>0</v>
      </c>
      <c r="I309" s="171">
        <f>I310</f>
        <v>100000</v>
      </c>
      <c r="J309" s="171">
        <f>J310</f>
        <v>0</v>
      </c>
      <c r="K309" s="171">
        <f>K310</f>
        <v>0</v>
      </c>
      <c r="L309" s="171">
        <f>L310</f>
        <v>0</v>
      </c>
      <c r="M309" s="171">
        <f>M310</f>
        <v>0</v>
      </c>
      <c r="N309" s="171">
        <f>N310</f>
        <v>0</v>
      </c>
      <c r="O309" s="171">
        <f>O310</f>
        <v>0</v>
      </c>
      <c r="P309" s="171">
        <f>P310</f>
        <v>0</v>
      </c>
      <c r="Q309" s="171">
        <f>Q310</f>
        <v>0</v>
      </c>
      <c r="R309" s="171">
        <f>R310</f>
        <v>0</v>
      </c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  <c r="AP309" s="173"/>
      <c r="AQ309" s="173"/>
      <c r="AR309" s="173"/>
      <c r="AS309" s="173"/>
      <c r="AT309" s="173"/>
      <c r="AU309" s="173"/>
      <c r="AV309" s="173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BG309" s="173"/>
      <c r="BH309" s="173"/>
      <c r="BI309" s="173"/>
    </row>
    <row r="310" spans="1:61" s="147" customFormat="1" ht="26.25" customHeight="1">
      <c r="A310" s="175"/>
      <c r="B310" s="175"/>
      <c r="C310" s="176" t="s">
        <v>332</v>
      </c>
      <c r="D310" s="177" t="s">
        <v>333</v>
      </c>
      <c r="E310" s="178">
        <v>100000</v>
      </c>
      <c r="F310" s="185">
        <v>100000</v>
      </c>
      <c r="G310" s="185"/>
      <c r="H310" s="185"/>
      <c r="I310" s="185">
        <v>100000</v>
      </c>
      <c r="J310" s="185"/>
      <c r="K310" s="186"/>
      <c r="L310" s="186"/>
      <c r="M310" s="185"/>
      <c r="N310" s="185"/>
      <c r="O310" s="185"/>
      <c r="P310" s="185"/>
      <c r="Q310" s="186"/>
      <c r="R310" s="18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</row>
    <row r="311" spans="1:61" s="174" customFormat="1" ht="26.25" customHeight="1">
      <c r="A311" s="169"/>
      <c r="B311" s="184">
        <v>92118</v>
      </c>
      <c r="C311" s="143"/>
      <c r="D311" s="170" t="s">
        <v>336</v>
      </c>
      <c r="E311" s="171">
        <f>SUM(E312:E312)</f>
        <v>28000</v>
      </c>
      <c r="F311" s="189">
        <f>SUM(F312:F312)</f>
        <v>28000</v>
      </c>
      <c r="G311" s="189"/>
      <c r="H311" s="189"/>
      <c r="I311" s="189">
        <f>SUM(I312:I312)</f>
        <v>28000</v>
      </c>
      <c r="J311" s="189"/>
      <c r="K311" s="190"/>
      <c r="L311" s="190"/>
      <c r="M311" s="189"/>
      <c r="N311" s="189"/>
      <c r="O311" s="189"/>
      <c r="P311" s="189"/>
      <c r="Q311" s="190"/>
      <c r="R311" s="190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  <c r="AK311" s="173"/>
      <c r="AL311" s="173"/>
      <c r="AM311" s="173"/>
      <c r="AN311" s="173"/>
      <c r="AO311" s="173"/>
      <c r="AP311" s="173"/>
      <c r="AQ311" s="173"/>
      <c r="AR311" s="173"/>
      <c r="AS311" s="173"/>
      <c r="AT311" s="173"/>
      <c r="AU311" s="173"/>
      <c r="AV311" s="173"/>
      <c r="AW311" s="173"/>
      <c r="AX311" s="173"/>
      <c r="AY311" s="173"/>
      <c r="AZ311" s="173"/>
      <c r="BA311" s="173"/>
      <c r="BB311" s="173"/>
      <c r="BC311" s="173"/>
      <c r="BD311" s="173"/>
      <c r="BE311" s="173"/>
      <c r="BF311" s="173"/>
      <c r="BG311" s="173"/>
      <c r="BH311" s="173"/>
      <c r="BI311" s="173"/>
    </row>
    <row r="312" spans="1:61" s="147" customFormat="1" ht="26.25" customHeight="1">
      <c r="A312" s="175"/>
      <c r="B312" s="175"/>
      <c r="C312" s="176">
        <v>2480</v>
      </c>
      <c r="D312" s="177" t="s">
        <v>333</v>
      </c>
      <c r="E312" s="178">
        <v>28000</v>
      </c>
      <c r="F312" s="185">
        <v>28000</v>
      </c>
      <c r="G312" s="185"/>
      <c r="H312" s="185"/>
      <c r="I312" s="185">
        <v>28000</v>
      </c>
      <c r="J312" s="185"/>
      <c r="K312" s="186"/>
      <c r="L312" s="186"/>
      <c r="M312" s="185"/>
      <c r="N312" s="185"/>
      <c r="O312" s="185"/>
      <c r="P312" s="185"/>
      <c r="Q312" s="186"/>
      <c r="R312" s="18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</row>
    <row r="313" spans="1:61" s="147" customFormat="1" ht="26.25" customHeight="1">
      <c r="A313" s="224"/>
      <c r="B313" s="225">
        <v>92195</v>
      </c>
      <c r="C313" s="225"/>
      <c r="D313" s="226" t="s">
        <v>23</v>
      </c>
      <c r="E313" s="227">
        <f>SUM(E314:E316)</f>
        <v>29144</v>
      </c>
      <c r="F313" s="227">
        <f>SUM(F314:F316)</f>
        <v>29144</v>
      </c>
      <c r="G313" s="227">
        <f>SUM(G314:G316)</f>
        <v>0</v>
      </c>
      <c r="H313" s="227">
        <f>SUM(H314:H316)</f>
        <v>24144</v>
      </c>
      <c r="I313" s="227">
        <f>SUM(I314:I316)</f>
        <v>5000</v>
      </c>
      <c r="J313" s="227">
        <f>SUM(J314:J316)</f>
        <v>0</v>
      </c>
      <c r="K313" s="227">
        <f>SUM(K314:K316)</f>
        <v>0</v>
      </c>
      <c r="L313" s="227">
        <f>SUM(L314:L316)</f>
        <v>0</v>
      </c>
      <c r="M313" s="227">
        <f>SUM(M314:M316)</f>
        <v>0</v>
      </c>
      <c r="N313" s="227">
        <f>SUM(N314:N316)</f>
        <v>0</v>
      </c>
      <c r="O313" s="227">
        <f>SUM(O314:O316)</f>
        <v>0</v>
      </c>
      <c r="P313" s="227">
        <f>SUM(P314:P316)</f>
        <v>0</v>
      </c>
      <c r="Q313" s="228"/>
      <c r="R313" s="228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</row>
    <row r="314" spans="1:61" s="147" customFormat="1" ht="26.25" customHeight="1">
      <c r="A314" s="175"/>
      <c r="B314" s="175"/>
      <c r="C314" s="176">
        <v>2360</v>
      </c>
      <c r="D314" s="177" t="s">
        <v>337</v>
      </c>
      <c r="E314" s="178">
        <v>5000</v>
      </c>
      <c r="F314" s="185">
        <v>5000</v>
      </c>
      <c r="G314" s="185"/>
      <c r="H314" s="185"/>
      <c r="I314" s="185">
        <v>5000</v>
      </c>
      <c r="J314" s="185"/>
      <c r="K314" s="186"/>
      <c r="L314" s="186"/>
      <c r="M314" s="185"/>
      <c r="N314" s="185"/>
      <c r="O314" s="185"/>
      <c r="P314" s="185"/>
      <c r="Q314" s="186"/>
      <c r="R314" s="18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</row>
    <row r="315" spans="1:61" s="147" customFormat="1" ht="26.25" customHeight="1">
      <c r="A315" s="175"/>
      <c r="B315" s="175"/>
      <c r="C315" s="176">
        <v>4210</v>
      </c>
      <c r="D315" s="177" t="s">
        <v>198</v>
      </c>
      <c r="E315" s="178">
        <v>4000</v>
      </c>
      <c r="F315" s="185">
        <v>4000</v>
      </c>
      <c r="G315" s="185"/>
      <c r="H315" s="185">
        <v>4000</v>
      </c>
      <c r="I315" s="185"/>
      <c r="J315" s="185"/>
      <c r="K315" s="186"/>
      <c r="L315" s="186"/>
      <c r="M315" s="185"/>
      <c r="N315" s="185"/>
      <c r="O315" s="185"/>
      <c r="P315" s="185"/>
      <c r="Q315" s="186"/>
      <c r="R315" s="18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</row>
    <row r="316" spans="1:61" s="147" customFormat="1" ht="26.25" customHeight="1">
      <c r="A316" s="175"/>
      <c r="B316" s="175"/>
      <c r="C316" s="176">
        <v>4300</v>
      </c>
      <c r="D316" s="177" t="s">
        <v>168</v>
      </c>
      <c r="E316" s="178">
        <v>20144</v>
      </c>
      <c r="F316" s="185">
        <v>20144</v>
      </c>
      <c r="G316" s="185"/>
      <c r="H316" s="185">
        <v>20144</v>
      </c>
      <c r="I316" s="185"/>
      <c r="J316" s="185"/>
      <c r="K316" s="186"/>
      <c r="L316" s="186"/>
      <c r="M316" s="185"/>
      <c r="N316" s="185"/>
      <c r="O316" s="185"/>
      <c r="P316" s="185"/>
      <c r="Q316" s="186"/>
      <c r="R316" s="18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</row>
    <row r="317" spans="1:61" s="206" customFormat="1" ht="26.25" customHeight="1">
      <c r="A317" s="162" t="s">
        <v>338</v>
      </c>
      <c r="B317" s="162"/>
      <c r="C317" s="163"/>
      <c r="D317" s="183" t="s">
        <v>339</v>
      </c>
      <c r="E317" s="165">
        <f>E318+E320+E329</f>
        <v>521400</v>
      </c>
      <c r="F317" s="191">
        <f>F318+F320+F329</f>
        <v>105800</v>
      </c>
      <c r="G317" s="191">
        <f>G318+G320+G329</f>
        <v>16400</v>
      </c>
      <c r="H317" s="191">
        <f>H318+H320+H329</f>
        <v>54400</v>
      </c>
      <c r="I317" s="191">
        <f>I318+I320+I329</f>
        <v>35000</v>
      </c>
      <c r="J317" s="191">
        <f>J318+J320+J329</f>
        <v>0</v>
      </c>
      <c r="K317" s="191">
        <f>K318+K320+K329</f>
        <v>0</v>
      </c>
      <c r="L317" s="191">
        <f>L318+L320+L329</f>
        <v>0</v>
      </c>
      <c r="M317" s="191"/>
      <c r="N317" s="191">
        <f>N318+N320</f>
        <v>415600</v>
      </c>
      <c r="O317" s="191">
        <f>O318+O320</f>
        <v>0</v>
      </c>
      <c r="P317" s="191">
        <f>P318+P320</f>
        <v>415600</v>
      </c>
      <c r="Q317" s="205"/>
      <c r="R317" s="205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  <c r="AK317" s="173"/>
      <c r="AL317" s="173"/>
      <c r="AM317" s="173"/>
      <c r="AN317" s="173"/>
      <c r="AO317" s="173"/>
      <c r="AP317" s="173"/>
      <c r="AQ317" s="173"/>
      <c r="AR317" s="173"/>
      <c r="AS317" s="173"/>
      <c r="AT317" s="173"/>
      <c r="AU317" s="173"/>
      <c r="AV317" s="173"/>
      <c r="AW317" s="173"/>
      <c r="AX317" s="173"/>
      <c r="AY317" s="173"/>
      <c r="AZ317" s="173"/>
      <c r="BA317" s="173"/>
      <c r="BB317" s="173"/>
      <c r="BC317" s="173"/>
      <c r="BD317" s="173"/>
      <c r="BE317" s="173"/>
      <c r="BF317" s="173"/>
      <c r="BG317" s="173"/>
      <c r="BH317" s="173"/>
      <c r="BI317" s="173"/>
    </row>
    <row r="318" spans="1:61" s="174" customFormat="1" ht="26.25" customHeight="1">
      <c r="A318" s="169"/>
      <c r="B318" s="169" t="s">
        <v>340</v>
      </c>
      <c r="C318" s="143"/>
      <c r="D318" s="170" t="s">
        <v>341</v>
      </c>
      <c r="E318" s="171">
        <f>E319</f>
        <v>35000</v>
      </c>
      <c r="F318" s="171">
        <f>F319</f>
        <v>35000</v>
      </c>
      <c r="G318" s="171">
        <f>G319</f>
        <v>0</v>
      </c>
      <c r="H318" s="171">
        <f>H319</f>
        <v>0</v>
      </c>
      <c r="I318" s="171">
        <f>I319</f>
        <v>35000</v>
      </c>
      <c r="J318" s="171">
        <f>J319</f>
        <v>0</v>
      </c>
      <c r="K318" s="171">
        <f>K319</f>
        <v>0</v>
      </c>
      <c r="L318" s="171">
        <f>L319</f>
        <v>0</v>
      </c>
      <c r="M318" s="171">
        <f>M319</f>
        <v>0</v>
      </c>
      <c r="N318" s="171">
        <f>N319</f>
        <v>0</v>
      </c>
      <c r="O318" s="171">
        <f>O319</f>
        <v>0</v>
      </c>
      <c r="P318" s="171">
        <f>P319</f>
        <v>0</v>
      </c>
      <c r="Q318" s="171">
        <f>Q319</f>
        <v>0</v>
      </c>
      <c r="R318" s="190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73"/>
      <c r="AT318" s="173"/>
      <c r="AU318" s="173"/>
      <c r="AV318" s="173"/>
      <c r="AW318" s="173"/>
      <c r="AX318" s="173"/>
      <c r="AY318" s="173"/>
      <c r="AZ318" s="173"/>
      <c r="BA318" s="173"/>
      <c r="BB318" s="173"/>
      <c r="BC318" s="173"/>
      <c r="BD318" s="173"/>
      <c r="BE318" s="173"/>
      <c r="BF318" s="173"/>
      <c r="BG318" s="173"/>
      <c r="BH318" s="173"/>
      <c r="BI318" s="173"/>
    </row>
    <row r="319" spans="1:61" s="147" customFormat="1" ht="26.25" customHeight="1">
      <c r="A319" s="175"/>
      <c r="B319" s="175"/>
      <c r="C319" s="176">
        <v>2360</v>
      </c>
      <c r="D319" s="177" t="s">
        <v>337</v>
      </c>
      <c r="E319" s="178">
        <v>35000</v>
      </c>
      <c r="F319" s="185">
        <v>35000</v>
      </c>
      <c r="G319" s="185"/>
      <c r="H319" s="185"/>
      <c r="I319" s="185">
        <v>35000</v>
      </c>
      <c r="J319" s="185"/>
      <c r="K319" s="186"/>
      <c r="L319" s="186"/>
      <c r="M319" s="185"/>
      <c r="N319" s="185"/>
      <c r="O319" s="185"/>
      <c r="P319" s="185"/>
      <c r="Q319" s="186"/>
      <c r="R319" s="18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</row>
    <row r="320" spans="1:61" s="174" customFormat="1" ht="26.25" customHeight="1">
      <c r="A320" s="169"/>
      <c r="B320" s="169" t="s">
        <v>342</v>
      </c>
      <c r="C320" s="143"/>
      <c r="D320" s="170" t="s">
        <v>130</v>
      </c>
      <c r="E320" s="171">
        <f>SUM(E321:E328)</f>
        <v>471400</v>
      </c>
      <c r="F320" s="171">
        <f>SUM(F321:F328)</f>
        <v>55800</v>
      </c>
      <c r="G320" s="171">
        <f>SUM(G321:G328)</f>
        <v>16400</v>
      </c>
      <c r="H320" s="171">
        <f>SUM(H321:H328)</f>
        <v>39400</v>
      </c>
      <c r="I320" s="171">
        <f>SUM(I321:I328)</f>
        <v>0</v>
      </c>
      <c r="J320" s="171">
        <f>SUM(J321:J328)</f>
        <v>0</v>
      </c>
      <c r="K320" s="171">
        <f>SUM(K321:K328)</f>
        <v>0</v>
      </c>
      <c r="L320" s="171">
        <f>SUM(L321:L328)</f>
        <v>0</v>
      </c>
      <c r="M320" s="171">
        <f>SUM(M321:M328)</f>
        <v>0</v>
      </c>
      <c r="N320" s="171">
        <f>SUM(N321:N328)</f>
        <v>415600</v>
      </c>
      <c r="O320" s="171">
        <f>SUM(O321:O328)</f>
        <v>0</v>
      </c>
      <c r="P320" s="171">
        <f>SUM(P321:P328)</f>
        <v>415600</v>
      </c>
      <c r="Q320" s="171">
        <f>SUM(Q321:Q328)</f>
        <v>0</v>
      </c>
      <c r="R320" s="190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3"/>
      <c r="AT320" s="173"/>
      <c r="AU320" s="173"/>
      <c r="AV320" s="173"/>
      <c r="AW320" s="173"/>
      <c r="AX320" s="173"/>
      <c r="AY320" s="173"/>
      <c r="AZ320" s="173"/>
      <c r="BA320" s="173"/>
      <c r="BB320" s="173"/>
      <c r="BC320" s="173"/>
      <c r="BD320" s="173"/>
      <c r="BE320" s="173"/>
      <c r="BF320" s="173"/>
      <c r="BG320" s="173"/>
      <c r="BH320" s="173"/>
      <c r="BI320" s="173"/>
    </row>
    <row r="321" spans="1:61" s="147" customFormat="1" ht="26.25" customHeight="1">
      <c r="A321" s="175"/>
      <c r="B321" s="175"/>
      <c r="C321" s="176">
        <v>4170</v>
      </c>
      <c r="D321" s="177" t="s">
        <v>213</v>
      </c>
      <c r="E321" s="178">
        <v>14800</v>
      </c>
      <c r="F321" s="185">
        <v>14800</v>
      </c>
      <c r="G321" s="185">
        <v>14800</v>
      </c>
      <c r="H321" s="185"/>
      <c r="I321" s="185"/>
      <c r="J321" s="185"/>
      <c r="K321" s="186"/>
      <c r="L321" s="186"/>
      <c r="M321" s="185"/>
      <c r="N321" s="185"/>
      <c r="O321" s="185"/>
      <c r="P321" s="185"/>
      <c r="Q321" s="186"/>
      <c r="R321" s="18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</row>
    <row r="322" spans="1:61" s="147" customFormat="1" ht="26.25" customHeight="1">
      <c r="A322" s="175"/>
      <c r="B322" s="175"/>
      <c r="C322" s="176">
        <v>4110</v>
      </c>
      <c r="D322" s="177" t="s">
        <v>343</v>
      </c>
      <c r="E322" s="178">
        <v>1300</v>
      </c>
      <c r="F322" s="185">
        <v>1300</v>
      </c>
      <c r="G322" s="185">
        <v>1300</v>
      </c>
      <c r="H322" s="185"/>
      <c r="I322" s="185"/>
      <c r="J322" s="185"/>
      <c r="K322" s="186"/>
      <c r="L322" s="186"/>
      <c r="M322" s="185"/>
      <c r="N322" s="185"/>
      <c r="O322" s="185"/>
      <c r="P322" s="185"/>
      <c r="Q322" s="186"/>
      <c r="R322" s="18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</row>
    <row r="323" spans="1:61" s="147" customFormat="1" ht="26.25" customHeight="1">
      <c r="A323" s="175"/>
      <c r="B323" s="175"/>
      <c r="C323" s="176">
        <v>4120</v>
      </c>
      <c r="D323" s="177" t="s">
        <v>344</v>
      </c>
      <c r="E323" s="178">
        <v>300</v>
      </c>
      <c r="F323" s="185">
        <v>300</v>
      </c>
      <c r="G323" s="185">
        <v>300</v>
      </c>
      <c r="H323" s="185"/>
      <c r="I323" s="185"/>
      <c r="J323" s="185"/>
      <c r="K323" s="186"/>
      <c r="L323" s="186"/>
      <c r="M323" s="185"/>
      <c r="N323" s="185"/>
      <c r="O323" s="185"/>
      <c r="P323" s="185"/>
      <c r="Q323" s="186"/>
      <c r="R323" s="18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</row>
    <row r="324" spans="1:61" s="147" customFormat="1" ht="26.25" customHeight="1">
      <c r="A324" s="175"/>
      <c r="B324" s="175"/>
      <c r="C324" s="176">
        <v>4210</v>
      </c>
      <c r="D324" s="177" t="s">
        <v>198</v>
      </c>
      <c r="E324" s="178">
        <v>3200</v>
      </c>
      <c r="F324" s="185">
        <v>3200</v>
      </c>
      <c r="G324" s="185"/>
      <c r="H324" s="185">
        <v>3200</v>
      </c>
      <c r="I324" s="185"/>
      <c r="J324" s="185"/>
      <c r="K324" s="186"/>
      <c r="L324" s="186"/>
      <c r="M324" s="185"/>
      <c r="N324" s="185"/>
      <c r="O324" s="185"/>
      <c r="P324" s="185"/>
      <c r="Q324" s="186"/>
      <c r="R324" s="18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</row>
    <row r="325" spans="1:61" s="147" customFormat="1" ht="26.25" customHeight="1">
      <c r="A325" s="175"/>
      <c r="B325" s="175"/>
      <c r="C325" s="176">
        <v>4260</v>
      </c>
      <c r="D325" s="177" t="s">
        <v>178</v>
      </c>
      <c r="E325" s="178">
        <v>15000</v>
      </c>
      <c r="F325" s="185">
        <v>15000</v>
      </c>
      <c r="G325" s="185"/>
      <c r="H325" s="185">
        <v>15000</v>
      </c>
      <c r="I325" s="185"/>
      <c r="J325" s="185"/>
      <c r="K325" s="186"/>
      <c r="L325" s="186"/>
      <c r="M325" s="185"/>
      <c r="N325" s="185"/>
      <c r="O325" s="185"/>
      <c r="P325" s="185"/>
      <c r="Q325" s="186"/>
      <c r="R325" s="18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</row>
    <row r="326" spans="1:61" s="147" customFormat="1" ht="26.25" customHeight="1">
      <c r="A326" s="175"/>
      <c r="B326" s="175"/>
      <c r="C326" s="176">
        <v>4300</v>
      </c>
      <c r="D326" s="177" t="s">
        <v>168</v>
      </c>
      <c r="E326" s="178">
        <v>21200</v>
      </c>
      <c r="F326" s="185">
        <v>21200</v>
      </c>
      <c r="G326" s="185"/>
      <c r="H326" s="185">
        <v>21200</v>
      </c>
      <c r="I326" s="185"/>
      <c r="J326" s="185"/>
      <c r="K326" s="186"/>
      <c r="L326" s="186"/>
      <c r="M326" s="185"/>
      <c r="N326" s="185"/>
      <c r="O326" s="185"/>
      <c r="P326" s="185"/>
      <c r="Q326" s="186"/>
      <c r="R326" s="18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</row>
    <row r="327" spans="1:61" s="147" customFormat="1" ht="26.25" customHeight="1">
      <c r="A327" s="175"/>
      <c r="B327" s="175"/>
      <c r="C327" s="176">
        <v>6058</v>
      </c>
      <c r="D327" s="177" t="s">
        <v>155</v>
      </c>
      <c r="E327" s="178">
        <v>239410</v>
      </c>
      <c r="F327" s="185"/>
      <c r="G327" s="185"/>
      <c r="H327" s="185"/>
      <c r="I327" s="185"/>
      <c r="J327" s="185"/>
      <c r="K327" s="186"/>
      <c r="L327" s="186"/>
      <c r="M327" s="185"/>
      <c r="N327" s="185">
        <v>239410</v>
      </c>
      <c r="O327" s="185"/>
      <c r="P327" s="185">
        <v>239410</v>
      </c>
      <c r="Q327" s="186"/>
      <c r="R327" s="18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</row>
    <row r="328" spans="1:61" s="147" customFormat="1" ht="26.25" customHeight="1">
      <c r="A328" s="175"/>
      <c r="B328" s="175"/>
      <c r="C328" s="176">
        <v>6059</v>
      </c>
      <c r="D328" s="177" t="s">
        <v>155</v>
      </c>
      <c r="E328" s="178">
        <v>176190</v>
      </c>
      <c r="F328" s="185"/>
      <c r="G328" s="185"/>
      <c r="H328" s="185"/>
      <c r="I328" s="185"/>
      <c r="J328" s="185"/>
      <c r="K328" s="186"/>
      <c r="L328" s="186"/>
      <c r="M328" s="185"/>
      <c r="N328" s="185">
        <v>176190</v>
      </c>
      <c r="O328" s="185"/>
      <c r="P328" s="185">
        <v>176190</v>
      </c>
      <c r="Q328" s="186"/>
      <c r="R328" s="18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</row>
    <row r="329" spans="1:61" s="174" customFormat="1" ht="26.25" customHeight="1">
      <c r="A329" s="169"/>
      <c r="B329" s="169" t="s">
        <v>345</v>
      </c>
      <c r="C329" s="143"/>
      <c r="D329" s="170" t="s">
        <v>23</v>
      </c>
      <c r="E329" s="171">
        <f>SUM(E330:E331)</f>
        <v>15000</v>
      </c>
      <c r="F329" s="171">
        <f>SUM(F330:F331)</f>
        <v>15000</v>
      </c>
      <c r="G329" s="171"/>
      <c r="H329" s="171">
        <f>SUM(H330:H331)</f>
        <v>15000</v>
      </c>
      <c r="I329" s="171">
        <f>SUM(I330:I331)</f>
        <v>0</v>
      </c>
      <c r="J329" s="171">
        <f>SUM(J330:J331)</f>
        <v>0</v>
      </c>
      <c r="K329" s="171">
        <f>SUM(K330:K331)</f>
        <v>0</v>
      </c>
      <c r="L329" s="171">
        <f>SUM(L330:L331)</f>
        <v>0</v>
      </c>
      <c r="M329" s="171">
        <f>SUM(M330:M331)</f>
        <v>0</v>
      </c>
      <c r="N329" s="171">
        <f>SUM(N330:N331)</f>
        <v>0</v>
      </c>
      <c r="O329" s="171">
        <f>SUM(O330:O331)</f>
        <v>0</v>
      </c>
      <c r="P329" s="171">
        <f>SUM(P330:P331)</f>
        <v>0</v>
      </c>
      <c r="Q329" s="171">
        <f>SUM(Q330:Q331)</f>
        <v>0</v>
      </c>
      <c r="R329" s="190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  <c r="AN329" s="173"/>
      <c r="AO329" s="173"/>
      <c r="AP329" s="173"/>
      <c r="AQ329" s="173"/>
      <c r="AR329" s="173"/>
      <c r="AS329" s="173"/>
      <c r="AT329" s="173"/>
      <c r="AU329" s="173"/>
      <c r="AV329" s="173"/>
      <c r="AW329" s="173"/>
      <c r="AX329" s="173"/>
      <c r="AY329" s="173"/>
      <c r="AZ329" s="173"/>
      <c r="BA329" s="173"/>
      <c r="BB329" s="173"/>
      <c r="BC329" s="173"/>
      <c r="BD329" s="173"/>
      <c r="BE329" s="173"/>
      <c r="BF329" s="173"/>
      <c r="BG329" s="173"/>
      <c r="BH329" s="173"/>
      <c r="BI329" s="173"/>
    </row>
    <row r="330" spans="1:61" s="174" customFormat="1" ht="26.25" customHeight="1">
      <c r="A330" s="196"/>
      <c r="B330" s="196"/>
      <c r="C330" s="197">
        <v>4210</v>
      </c>
      <c r="D330" s="198" t="s">
        <v>198</v>
      </c>
      <c r="E330" s="199">
        <v>2000</v>
      </c>
      <c r="F330" s="200">
        <v>2000</v>
      </c>
      <c r="G330" s="200"/>
      <c r="H330" s="200">
        <v>2000</v>
      </c>
      <c r="I330" s="202"/>
      <c r="J330" s="202"/>
      <c r="K330" s="203"/>
      <c r="L330" s="203"/>
      <c r="M330" s="202"/>
      <c r="N330" s="202"/>
      <c r="O330" s="202"/>
      <c r="P330" s="202"/>
      <c r="Q330" s="203"/>
      <c r="R330" s="203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  <c r="AN330" s="173"/>
      <c r="AO330" s="173"/>
      <c r="AP330" s="173"/>
      <c r="AQ330" s="173"/>
      <c r="AR330" s="173"/>
      <c r="AS330" s="173"/>
      <c r="AT330" s="173"/>
      <c r="AU330" s="173"/>
      <c r="AV330" s="173"/>
      <c r="AW330" s="173"/>
      <c r="AX330" s="173"/>
      <c r="AY330" s="173"/>
      <c r="AZ330" s="173"/>
      <c r="BA330" s="173"/>
      <c r="BB330" s="173"/>
      <c r="BC330" s="173"/>
      <c r="BD330" s="173"/>
      <c r="BE330" s="173"/>
      <c r="BF330" s="173"/>
      <c r="BG330" s="173"/>
      <c r="BH330" s="173"/>
      <c r="BI330" s="173"/>
    </row>
    <row r="331" spans="1:61" s="147" customFormat="1" ht="26.25" customHeight="1">
      <c r="A331" s="175"/>
      <c r="B331" s="175"/>
      <c r="C331" s="176" t="s">
        <v>179</v>
      </c>
      <c r="D331" s="177" t="s">
        <v>168</v>
      </c>
      <c r="E331" s="178">
        <v>13000</v>
      </c>
      <c r="F331" s="185">
        <v>13000</v>
      </c>
      <c r="G331" s="185"/>
      <c r="H331" s="185">
        <v>13000</v>
      </c>
      <c r="I331" s="185"/>
      <c r="J331" s="185"/>
      <c r="K331" s="186"/>
      <c r="L331" s="186"/>
      <c r="M331" s="185"/>
      <c r="N331" s="185"/>
      <c r="O331" s="185"/>
      <c r="P331" s="185"/>
      <c r="Q331" s="186"/>
      <c r="R331" s="18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</row>
    <row r="332" spans="1:61" s="232" customFormat="1" ht="42" customHeight="1">
      <c r="A332" s="229" t="s">
        <v>346</v>
      </c>
      <c r="B332" s="229"/>
      <c r="C332" s="229"/>
      <c r="D332" s="229"/>
      <c r="E332" s="230">
        <f>E8+E14+E17+E25+E28+E35+E42+E83+E87+E100+E103+E106+E196+E210+E275+E278+E301+E317</f>
        <v>26621527</v>
      </c>
      <c r="F332" s="230">
        <f>F8+F14+F17+F25+F28+F35+F42+F83+F87+F100+F103+F106+F196+F210+F275+F278+F301+F317</f>
        <v>20144771</v>
      </c>
      <c r="G332" s="230">
        <f>G8+G14+G17+G25+G28+G35+G42+G83+G87+G100+G103+G106+G196+G210+G275+G278+G301+G317</f>
        <v>9779136</v>
      </c>
      <c r="H332" s="230">
        <f>H8+H14+H17+H25+H28+H35+H42+H83+H87+H100+H103+H106+H196+H210+H275+H278+H301+H317</f>
        <v>3801329</v>
      </c>
      <c r="I332" s="230">
        <f>I8+I14+I17+I25+I28+I35+I42+I83+I87+I100+I103+I106+I196+I210+I275+I278+I301+I317</f>
        <v>894569</v>
      </c>
      <c r="J332" s="230">
        <f>J8+J14+J17+J25+J28+J35+J42+J83+J87+J100+J103+J106+J196+J210+J275+J278+J301+J317</f>
        <v>5279737</v>
      </c>
      <c r="K332" s="230">
        <f>K8+K14+K17+K25+K28+K35+K42+K83+K87+K100+K103+K106+K196+K210+K275+K278+K301+K317</f>
        <v>0</v>
      </c>
      <c r="L332" s="230">
        <f>L8+L14+L17+L25+L28+L35+L42+L83+L87+L100+L103+L106+L196+L210+L275+L278+L301+L317</f>
        <v>0</v>
      </c>
      <c r="M332" s="230">
        <f>M8+M14+M17+M25+M28+M35+M42+M83+M87+M100+M103+M106+M196+M210+M275+M278+M301+M317</f>
        <v>390000</v>
      </c>
      <c r="N332" s="230">
        <f>N8+N14+N17+N25+N28+N35+N42+N83+N87+N100+N103+N106+N196+N210+N275+N278+N301+N317</f>
        <v>6476756</v>
      </c>
      <c r="O332" s="230">
        <f>O8+O14+O17+O25+O28+O35+O42+O83+O87+O100+O103+O106+O196+O210+O275+O278+O301+O317</f>
        <v>206456</v>
      </c>
      <c r="P332" s="230">
        <f>P8+P14+P17+P25+P28+P35+P42+P83+P87+P100+P103+P106+P196+P210+P275+P278+P301+P317</f>
        <v>5580300</v>
      </c>
      <c r="Q332" s="230">
        <f>Q8+Q14+Q17+Q25+Q28+Q35+Q42+Q83+Q87+Q100+Q103+Q106+Q196+Q210+Q275+Q278+Q301+Q317</f>
        <v>0</v>
      </c>
      <c r="R332" s="230">
        <f>R8+R14+R17+R25+R28+R35+R42+R83+R87+R100+R103+R106+R196+R210+R275+R278+R301+R317</f>
        <v>0</v>
      </c>
      <c r="S332" s="231"/>
      <c r="T332" s="231"/>
      <c r="U332" s="231"/>
      <c r="V332" s="231"/>
      <c r="W332" s="231"/>
      <c r="X332" s="231"/>
      <c r="Y332" s="231"/>
      <c r="Z332" s="231"/>
      <c r="AA332" s="231"/>
      <c r="AB332" s="231"/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  <c r="AM332" s="231"/>
      <c r="AN332" s="231"/>
      <c r="AO332" s="231"/>
      <c r="AP332" s="231"/>
      <c r="AQ332" s="231"/>
      <c r="AR332" s="231"/>
      <c r="AS332" s="231"/>
      <c r="AT332" s="231"/>
      <c r="AU332" s="231"/>
      <c r="AV332" s="231"/>
      <c r="AW332" s="231"/>
      <c r="AX332" s="231"/>
      <c r="AY332" s="231"/>
      <c r="AZ332" s="231"/>
      <c r="BA332" s="231"/>
      <c r="BB332" s="231"/>
      <c r="BC332" s="231"/>
      <c r="BD332" s="231"/>
      <c r="BE332" s="231"/>
      <c r="BF332" s="231"/>
      <c r="BG332" s="231"/>
      <c r="BH332" s="231"/>
      <c r="BI332" s="231"/>
    </row>
    <row r="333" spans="1:5" ht="12.75">
      <c r="A333" s="233"/>
      <c r="B333" s="233"/>
      <c r="D333" s="234"/>
      <c r="E333" s="125" t="s">
        <v>276</v>
      </c>
    </row>
    <row r="334" spans="1:5" ht="12.75">
      <c r="A334" s="233"/>
      <c r="B334" s="233"/>
      <c r="D334" s="235"/>
      <c r="E334" s="125"/>
    </row>
    <row r="335" spans="1:5" ht="12.75">
      <c r="A335" s="233"/>
      <c r="B335" s="236" t="s">
        <v>133</v>
      </c>
      <c r="D335" s="237"/>
      <c r="E335" s="125"/>
    </row>
    <row r="336" spans="1:5" ht="12.75">
      <c r="A336" s="233"/>
      <c r="B336" s="233"/>
      <c r="D336" s="237"/>
      <c r="E336" s="125"/>
    </row>
    <row r="337" spans="1:5" ht="12.75">
      <c r="A337" s="233"/>
      <c r="B337" s="233"/>
      <c r="D337" s="238"/>
      <c r="E337" s="239"/>
    </row>
    <row r="338" spans="1:5" ht="12.75">
      <c r="A338" s="233"/>
      <c r="B338" s="233"/>
      <c r="D338" s="240"/>
      <c r="E338" s="239"/>
    </row>
    <row r="339" spans="1:5" ht="12.75">
      <c r="A339" s="233"/>
      <c r="B339" s="233"/>
      <c r="D339" s="240"/>
      <c r="E339" s="239"/>
    </row>
    <row r="340" spans="1:5" ht="12.75">
      <c r="A340" s="233"/>
      <c r="B340" s="233"/>
      <c r="D340" s="240"/>
      <c r="E340" s="125"/>
    </row>
    <row r="341" spans="1:5" ht="12.75">
      <c r="A341" s="233"/>
      <c r="B341" s="233"/>
      <c r="D341" s="240"/>
      <c r="E341" s="125"/>
    </row>
    <row r="342" spans="1:5" ht="12.75">
      <c r="A342" s="233"/>
      <c r="B342" s="233"/>
      <c r="D342" s="241"/>
      <c r="E342" s="125"/>
    </row>
    <row r="343" spans="1:5" ht="12.75">
      <c r="A343" s="233"/>
      <c r="B343" s="233"/>
      <c r="D343" s="241"/>
      <c r="E343" s="125"/>
    </row>
    <row r="344" spans="1:7" ht="13.5">
      <c r="A344" s="233"/>
      <c r="B344" s="233"/>
      <c r="C344" s="242"/>
      <c r="D344" s="243"/>
      <c r="E344" s="244"/>
      <c r="F344" s="245"/>
      <c r="G344" s="245"/>
    </row>
    <row r="345" spans="1:7" ht="13.5">
      <c r="A345" s="233"/>
      <c r="B345" s="233"/>
      <c r="C345" s="242"/>
      <c r="D345" s="246"/>
      <c r="E345" s="244"/>
      <c r="F345" s="245"/>
      <c r="G345" s="245"/>
    </row>
    <row r="346" spans="1:7" ht="13.5">
      <c r="A346" s="233"/>
      <c r="B346" s="233"/>
      <c r="C346" s="242"/>
      <c r="D346" s="247"/>
      <c r="E346" s="248"/>
      <c r="F346" s="249"/>
      <c r="G346" s="245"/>
    </row>
    <row r="347" spans="1:7" ht="13.5">
      <c r="A347" s="233"/>
      <c r="B347" s="233"/>
      <c r="C347" s="242"/>
      <c r="D347" s="247"/>
      <c r="E347" s="250"/>
      <c r="F347" s="251"/>
      <c r="G347" s="245"/>
    </row>
    <row r="348" spans="1:7" ht="13.5">
      <c r="A348" s="233"/>
      <c r="B348" s="233"/>
      <c r="C348" s="242"/>
      <c r="D348" s="252"/>
      <c r="E348" s="249"/>
      <c r="F348" s="249"/>
      <c r="G348" s="253"/>
    </row>
    <row r="349" spans="1:7" ht="13.5">
      <c r="A349" s="233"/>
      <c r="B349" s="233"/>
      <c r="C349" s="242"/>
      <c r="D349" s="252"/>
      <c r="E349" s="249"/>
      <c r="F349" s="249"/>
      <c r="G349" s="253"/>
    </row>
    <row r="350" spans="1:7" ht="13.5">
      <c r="A350" s="233"/>
      <c r="B350" s="233"/>
      <c r="C350" s="242"/>
      <c r="D350" s="252"/>
      <c r="E350" s="248"/>
      <c r="F350" s="248"/>
      <c r="G350" s="253"/>
    </row>
    <row r="351" spans="1:29" ht="13.5">
      <c r="A351" s="233"/>
      <c r="B351" s="233"/>
      <c r="C351" s="242"/>
      <c r="D351" s="246"/>
      <c r="E351" s="244"/>
      <c r="F351" s="245"/>
      <c r="G351" s="245"/>
      <c r="AC351" s="126" t="s">
        <v>276</v>
      </c>
    </row>
    <row r="352" spans="1:7" ht="13.5">
      <c r="A352" s="233"/>
      <c r="B352" s="233"/>
      <c r="C352" s="242"/>
      <c r="D352" s="246"/>
      <c r="E352" s="245"/>
      <c r="F352" s="245"/>
      <c r="G352" s="245"/>
    </row>
    <row r="353" spans="1:7" ht="13.5">
      <c r="A353" s="233"/>
      <c r="B353" s="233"/>
      <c r="C353" s="242"/>
      <c r="D353" s="246"/>
      <c r="E353" s="244"/>
      <c r="F353" s="245"/>
      <c r="G353" s="245"/>
    </row>
    <row r="354" spans="1:7" ht="13.5">
      <c r="A354" s="233"/>
      <c r="B354" s="233"/>
      <c r="C354" s="242"/>
      <c r="D354" s="246"/>
      <c r="E354" s="244"/>
      <c r="F354" s="245"/>
      <c r="G354" s="245"/>
    </row>
    <row r="355" spans="1:7" ht="13.5">
      <c r="A355" s="233"/>
      <c r="B355" s="233"/>
      <c r="C355" s="242"/>
      <c r="D355" s="246"/>
      <c r="E355" s="244"/>
      <c r="F355" s="245"/>
      <c r="G355" s="245"/>
    </row>
    <row r="356" spans="1:7" ht="13.5">
      <c r="A356" s="233"/>
      <c r="B356" s="233"/>
      <c r="C356" s="242"/>
      <c r="D356" s="246"/>
      <c r="E356" s="244"/>
      <c r="F356" s="245"/>
      <c r="G356" s="245"/>
    </row>
    <row r="357" spans="1:4" ht="12.75">
      <c r="A357" s="233"/>
      <c r="B357" s="233"/>
      <c r="D357" s="234"/>
    </row>
    <row r="358" spans="1:4" ht="12.75">
      <c r="A358" s="233"/>
      <c r="B358" s="233"/>
      <c r="D358" s="234"/>
    </row>
    <row r="359" spans="1:4" ht="12.75">
      <c r="A359" s="233"/>
      <c r="B359" s="233"/>
      <c r="D359" s="234"/>
    </row>
    <row r="360" spans="1:4" ht="12.75">
      <c r="A360" s="233"/>
      <c r="B360" s="233"/>
      <c r="D360" s="234"/>
    </row>
    <row r="361" spans="1:4" ht="12.75">
      <c r="A361" s="233"/>
      <c r="B361" s="233"/>
      <c r="D361" s="234"/>
    </row>
    <row r="362" spans="1:4" ht="12.75">
      <c r="A362" s="233"/>
      <c r="B362" s="233"/>
      <c r="D362" s="234"/>
    </row>
    <row r="363" spans="1:4" ht="12.75">
      <c r="A363" s="233"/>
      <c r="B363" s="233"/>
      <c r="D363" s="234"/>
    </row>
    <row r="364" spans="1:4" ht="12.75">
      <c r="A364" s="233"/>
      <c r="B364" s="233"/>
      <c r="D364" s="234"/>
    </row>
    <row r="365" spans="1:4" ht="12.75">
      <c r="A365" s="233"/>
      <c r="B365" s="233"/>
      <c r="D365" s="234"/>
    </row>
    <row r="366" spans="1:4" ht="12.75">
      <c r="A366" s="233"/>
      <c r="B366" s="233"/>
      <c r="D366" s="234"/>
    </row>
    <row r="367" spans="1:4" ht="12.75">
      <c r="A367" s="233"/>
      <c r="B367" s="233"/>
      <c r="D367" s="234"/>
    </row>
    <row r="368" spans="1:4" ht="12.75">
      <c r="A368" s="233"/>
      <c r="B368" s="233"/>
      <c r="D368" s="234"/>
    </row>
    <row r="369" spans="1:4" ht="12.75">
      <c r="A369" s="233"/>
      <c r="B369" s="233"/>
      <c r="D369" s="234"/>
    </row>
    <row r="370" spans="1:4" ht="12.75">
      <c r="A370" s="233"/>
      <c r="B370" s="233"/>
      <c r="D370" s="234"/>
    </row>
    <row r="371" spans="1:4" ht="12.75">
      <c r="A371" s="233"/>
      <c r="B371" s="233"/>
      <c r="D371" s="234"/>
    </row>
    <row r="372" spans="1:4" ht="12.75">
      <c r="A372" s="233"/>
      <c r="B372" s="233"/>
      <c r="D372" s="234"/>
    </row>
    <row r="373" spans="1:4" ht="12.75">
      <c r="A373" s="233"/>
      <c r="B373" s="233"/>
      <c r="D373" s="234"/>
    </row>
    <row r="374" spans="1:4" ht="12.75">
      <c r="A374" s="233"/>
      <c r="B374" s="233"/>
      <c r="D374" s="234"/>
    </row>
    <row r="375" spans="1:4" ht="12.75">
      <c r="A375" s="233"/>
      <c r="B375" s="233"/>
      <c r="D375" s="234"/>
    </row>
    <row r="376" spans="1:4" ht="12.75">
      <c r="A376" s="233"/>
      <c r="B376" s="233"/>
      <c r="D376" s="234"/>
    </row>
    <row r="377" spans="1:4" ht="12.75">
      <c r="A377" s="233"/>
      <c r="B377" s="233"/>
      <c r="D377" s="234"/>
    </row>
    <row r="378" spans="1:4" ht="12.75">
      <c r="A378" s="233"/>
      <c r="B378" s="233"/>
      <c r="D378" s="234"/>
    </row>
    <row r="379" spans="1:4" ht="12.75">
      <c r="A379" s="233"/>
      <c r="B379" s="233"/>
      <c r="D379" s="234"/>
    </row>
    <row r="380" spans="1:4" ht="12.75">
      <c r="A380" s="233"/>
      <c r="B380" s="233"/>
      <c r="D380" s="234"/>
    </row>
    <row r="381" spans="1:4" ht="12.75">
      <c r="A381" s="233"/>
      <c r="B381" s="233"/>
      <c r="D381" s="234"/>
    </row>
    <row r="382" spans="1:4" ht="12.75">
      <c r="A382" s="233"/>
      <c r="B382" s="233"/>
      <c r="D382" s="234"/>
    </row>
    <row r="383" spans="1:4" ht="12.75">
      <c r="A383" s="233"/>
      <c r="B383" s="233"/>
      <c r="D383" s="234"/>
    </row>
    <row r="384" spans="1:4" ht="12.75">
      <c r="A384" s="233"/>
      <c r="B384" s="233"/>
      <c r="D384" s="234"/>
    </row>
    <row r="385" spans="1:4" ht="12.75">
      <c r="A385" s="233"/>
      <c r="B385" s="233"/>
      <c r="D385" s="234"/>
    </row>
    <row r="386" spans="1:4" ht="12.75">
      <c r="A386" s="233"/>
      <c r="B386" s="233"/>
      <c r="D386" s="234"/>
    </row>
    <row r="387" spans="1:4" ht="12.75">
      <c r="A387" s="233"/>
      <c r="B387" s="233"/>
      <c r="D387" s="234"/>
    </row>
    <row r="388" spans="1:4" ht="12.75">
      <c r="A388" s="233"/>
      <c r="B388" s="233"/>
      <c r="D388" s="234"/>
    </row>
    <row r="389" spans="1:4" ht="12.75">
      <c r="A389" s="233"/>
      <c r="B389" s="233"/>
      <c r="D389" s="234"/>
    </row>
    <row r="390" spans="1:4" ht="12.75">
      <c r="A390" s="233"/>
      <c r="B390" s="233"/>
      <c r="D390" s="234"/>
    </row>
    <row r="391" spans="1:4" ht="12.75">
      <c r="A391" s="233"/>
      <c r="B391" s="233"/>
      <c r="D391" s="234"/>
    </row>
    <row r="392" spans="1:4" ht="12.75">
      <c r="A392" s="233"/>
      <c r="B392" s="233"/>
      <c r="D392" s="234"/>
    </row>
    <row r="393" spans="1:4" ht="12.75">
      <c r="A393" s="233"/>
      <c r="B393" s="233"/>
      <c r="D393" s="234"/>
    </row>
    <row r="394" spans="1:4" ht="12.75">
      <c r="A394" s="233"/>
      <c r="B394" s="233"/>
      <c r="D394" s="234"/>
    </row>
    <row r="395" spans="1:4" ht="12.75">
      <c r="A395" s="233"/>
      <c r="B395" s="233"/>
      <c r="D395" s="234"/>
    </row>
    <row r="396" spans="1:4" ht="12.75">
      <c r="A396" s="233"/>
      <c r="B396" s="233"/>
      <c r="D396" s="234"/>
    </row>
    <row r="397" spans="1:4" ht="12.75">
      <c r="A397" s="233"/>
      <c r="B397" s="233"/>
      <c r="D397" s="234"/>
    </row>
    <row r="398" spans="1:4" ht="12.75">
      <c r="A398" s="233"/>
      <c r="B398" s="233"/>
      <c r="D398" s="234"/>
    </row>
    <row r="399" spans="1:4" ht="12.75">
      <c r="A399" s="233"/>
      <c r="B399" s="233"/>
      <c r="D399" s="234"/>
    </row>
    <row r="400" spans="1:4" ht="12.75">
      <c r="A400" s="233"/>
      <c r="B400" s="233"/>
      <c r="D400" s="234"/>
    </row>
    <row r="401" spans="1:4" ht="12.75">
      <c r="A401" s="233"/>
      <c r="B401" s="233"/>
      <c r="D401" s="234"/>
    </row>
    <row r="402" spans="1:4" ht="12.75">
      <c r="A402" s="233"/>
      <c r="B402" s="233"/>
      <c r="D402" s="234"/>
    </row>
    <row r="403" spans="1:4" ht="12.75">
      <c r="A403" s="233"/>
      <c r="B403" s="233"/>
      <c r="D403" s="234"/>
    </row>
    <row r="404" spans="1:4" ht="12.75">
      <c r="A404" s="233"/>
      <c r="B404" s="233"/>
      <c r="D404" s="234"/>
    </row>
    <row r="405" spans="1:4" ht="12.75">
      <c r="A405" s="233"/>
      <c r="B405" s="233"/>
      <c r="D405" s="234"/>
    </row>
    <row r="406" spans="1:4" ht="12.75">
      <c r="A406" s="233"/>
      <c r="B406" s="233"/>
      <c r="D406" s="234"/>
    </row>
    <row r="407" spans="1:4" ht="12.75">
      <c r="A407" s="233"/>
      <c r="B407" s="233"/>
      <c r="D407" s="234"/>
    </row>
    <row r="408" spans="1:4" ht="12.75">
      <c r="A408" s="233"/>
      <c r="B408" s="233"/>
      <c r="D408" s="234"/>
    </row>
    <row r="409" spans="1:4" ht="12.75">
      <c r="A409" s="233"/>
      <c r="B409" s="233"/>
      <c r="D409" s="234"/>
    </row>
    <row r="410" spans="1:4" ht="12.75">
      <c r="A410" s="233"/>
      <c r="B410" s="233"/>
      <c r="D410" s="234"/>
    </row>
    <row r="411" spans="1:4" ht="12.75">
      <c r="A411" s="233"/>
      <c r="B411" s="233"/>
      <c r="D411" s="234"/>
    </row>
    <row r="412" spans="1:4" ht="12.75">
      <c r="A412" s="233"/>
      <c r="B412" s="233"/>
      <c r="D412" s="234"/>
    </row>
    <row r="413" spans="1:4" ht="12.75">
      <c r="A413" s="233"/>
      <c r="B413" s="233"/>
      <c r="D413" s="234"/>
    </row>
    <row r="414" spans="1:4" ht="12.75">
      <c r="A414" s="233"/>
      <c r="B414" s="233"/>
      <c r="D414" s="234"/>
    </row>
    <row r="415" spans="1:4" ht="12.75">
      <c r="A415" s="233"/>
      <c r="B415" s="233"/>
      <c r="D415" s="234"/>
    </row>
    <row r="416" spans="1:4" ht="12.75">
      <c r="A416" s="233"/>
      <c r="B416" s="233"/>
      <c r="D416" s="234"/>
    </row>
    <row r="417" spans="1:4" ht="12.75">
      <c r="A417" s="233"/>
      <c r="B417" s="233"/>
      <c r="D417" s="234"/>
    </row>
    <row r="418" spans="1:4" ht="12.75">
      <c r="A418" s="233"/>
      <c r="B418" s="233"/>
      <c r="D418" s="234"/>
    </row>
    <row r="419" spans="1:4" ht="12.75">
      <c r="A419" s="233"/>
      <c r="B419" s="233"/>
      <c r="D419" s="234"/>
    </row>
    <row r="420" spans="1:4" ht="12.75">
      <c r="A420" s="233"/>
      <c r="B420" s="233"/>
      <c r="D420" s="234"/>
    </row>
    <row r="421" spans="1:4" ht="12.75">
      <c r="A421" s="233"/>
      <c r="B421" s="233"/>
      <c r="D421" s="234"/>
    </row>
    <row r="422" spans="1:4" ht="12.75">
      <c r="A422" s="233"/>
      <c r="B422" s="233"/>
      <c r="D422" s="234"/>
    </row>
    <row r="423" spans="1:4" ht="12.75">
      <c r="A423" s="233"/>
      <c r="B423" s="233"/>
      <c r="D423" s="234"/>
    </row>
    <row r="424" spans="1:4" ht="12.75">
      <c r="A424" s="233"/>
      <c r="B424" s="233"/>
      <c r="D424" s="234"/>
    </row>
    <row r="425" spans="1:4" ht="12.75">
      <c r="A425" s="233"/>
      <c r="B425" s="233"/>
      <c r="D425" s="234"/>
    </row>
    <row r="426" spans="1:4" ht="12.75">
      <c r="A426" s="233"/>
      <c r="B426" s="233"/>
      <c r="D426" s="234"/>
    </row>
    <row r="427" spans="1:4" ht="12.75">
      <c r="A427" s="233"/>
      <c r="B427" s="233"/>
      <c r="D427" s="234"/>
    </row>
    <row r="428" spans="1:4" ht="12.75">
      <c r="A428" s="233"/>
      <c r="B428" s="233"/>
      <c r="D428" s="234"/>
    </row>
    <row r="429" spans="1:4" ht="12.75">
      <c r="A429" s="233"/>
      <c r="B429" s="233"/>
      <c r="D429" s="234"/>
    </row>
    <row r="430" spans="1:4" ht="12.75">
      <c r="A430" s="233"/>
      <c r="B430" s="233"/>
      <c r="D430" s="234"/>
    </row>
    <row r="431" spans="1:4" ht="12.75">
      <c r="A431" s="233"/>
      <c r="B431" s="233"/>
      <c r="D431" s="234"/>
    </row>
    <row r="432" spans="1:4" ht="12.75">
      <c r="A432" s="233"/>
      <c r="B432" s="233"/>
      <c r="D432" s="234"/>
    </row>
    <row r="433" spans="1:4" ht="12.75">
      <c r="A433" s="233"/>
      <c r="B433" s="233"/>
      <c r="D433" s="234"/>
    </row>
    <row r="434" spans="1:4" ht="12.75">
      <c r="A434" s="233"/>
      <c r="B434" s="233"/>
      <c r="D434" s="234"/>
    </row>
    <row r="435" spans="1:4" ht="12.75">
      <c r="A435" s="233"/>
      <c r="B435" s="233"/>
      <c r="D435" s="234"/>
    </row>
    <row r="436" spans="1:4" ht="12.75">
      <c r="A436" s="233"/>
      <c r="B436" s="233"/>
      <c r="D436" s="234"/>
    </row>
    <row r="437" spans="1:4" ht="12.75">
      <c r="A437" s="233"/>
      <c r="B437" s="233"/>
      <c r="D437" s="234"/>
    </row>
    <row r="438" spans="1:4" ht="12.75">
      <c r="A438" s="233"/>
      <c r="B438" s="233"/>
      <c r="D438" s="234"/>
    </row>
    <row r="439" spans="1:4" ht="12.75">
      <c r="A439" s="233"/>
      <c r="B439" s="233"/>
      <c r="D439" s="234"/>
    </row>
    <row r="440" spans="1:4" ht="12.75">
      <c r="A440" s="233"/>
      <c r="B440" s="233"/>
      <c r="D440" s="234"/>
    </row>
    <row r="441" spans="1:4" ht="12.75">
      <c r="A441" s="233"/>
      <c r="B441" s="233"/>
      <c r="D441" s="234"/>
    </row>
    <row r="442" spans="1:4" ht="12.75">
      <c r="A442" s="233"/>
      <c r="B442" s="233"/>
      <c r="D442" s="234"/>
    </row>
    <row r="443" spans="1:4" ht="12.75">
      <c r="A443" s="233"/>
      <c r="B443" s="233"/>
      <c r="D443" s="234"/>
    </row>
    <row r="444" spans="1:4" ht="12.75">
      <c r="A444" s="233"/>
      <c r="B444" s="233"/>
      <c r="D444" s="234"/>
    </row>
    <row r="445" spans="1:4" ht="12.75">
      <c r="A445" s="233"/>
      <c r="B445" s="233"/>
      <c r="D445" s="234"/>
    </row>
    <row r="446" spans="1:4" ht="12.75">
      <c r="A446" s="233"/>
      <c r="B446" s="233"/>
      <c r="D446" s="234"/>
    </row>
    <row r="447" spans="1:4" ht="12.75">
      <c r="A447" s="233"/>
      <c r="B447" s="233"/>
      <c r="D447" s="234"/>
    </row>
    <row r="448" spans="1:4" ht="12.75">
      <c r="A448" s="233"/>
      <c r="B448" s="233"/>
      <c r="D448" s="234"/>
    </row>
    <row r="449" spans="1:4" ht="12.75">
      <c r="A449" s="233"/>
      <c r="B449" s="233"/>
      <c r="D449" s="234"/>
    </row>
    <row r="450" spans="1:4" ht="12.75">
      <c r="A450" s="233"/>
      <c r="B450" s="233"/>
      <c r="D450" s="234"/>
    </row>
    <row r="451" spans="1:4" ht="12.75">
      <c r="A451" s="233"/>
      <c r="B451" s="233"/>
      <c r="D451" s="234"/>
    </row>
    <row r="452" spans="1:4" ht="12.75">
      <c r="A452" s="233"/>
      <c r="B452" s="233"/>
      <c r="D452" s="234"/>
    </row>
    <row r="453" spans="1:4" ht="12.75">
      <c r="A453" s="233"/>
      <c r="B453" s="233"/>
      <c r="D453" s="234"/>
    </row>
    <row r="454" spans="1:4" ht="12.75">
      <c r="A454" s="233"/>
      <c r="B454" s="233"/>
      <c r="D454" s="234"/>
    </row>
    <row r="455" spans="1:4" ht="12.75">
      <c r="A455" s="233"/>
      <c r="B455" s="233"/>
      <c r="D455" s="234"/>
    </row>
    <row r="456" spans="1:4" ht="12.75">
      <c r="A456" s="233"/>
      <c r="B456" s="233"/>
      <c r="D456" s="234"/>
    </row>
    <row r="457" spans="1:4" ht="12.75">
      <c r="A457" s="233"/>
      <c r="B457" s="233"/>
      <c r="D457" s="234"/>
    </row>
    <row r="458" spans="1:4" ht="12.75">
      <c r="A458" s="233"/>
      <c r="B458" s="233"/>
      <c r="D458" s="234"/>
    </row>
    <row r="459" spans="1:4" ht="12.75">
      <c r="A459" s="233"/>
      <c r="B459" s="233"/>
      <c r="D459" s="234"/>
    </row>
    <row r="460" spans="1:4" ht="12.75">
      <c r="A460" s="233"/>
      <c r="B460" s="233"/>
      <c r="D460" s="234"/>
    </row>
    <row r="461" spans="1:4" ht="12.75">
      <c r="A461" s="233"/>
      <c r="B461" s="233"/>
      <c r="D461" s="234"/>
    </row>
    <row r="462" spans="1:4" ht="12.75">
      <c r="A462" s="233"/>
      <c r="B462" s="233"/>
      <c r="D462" s="234"/>
    </row>
    <row r="463" spans="1:4" ht="12.75">
      <c r="A463" s="233"/>
      <c r="B463" s="233"/>
      <c r="D463" s="234"/>
    </row>
    <row r="464" spans="1:4" ht="12.75">
      <c r="A464" s="233"/>
      <c r="B464" s="233"/>
      <c r="D464" s="234"/>
    </row>
    <row r="465" spans="1:4" ht="12.75">
      <c r="A465" s="233"/>
      <c r="B465" s="233"/>
      <c r="D465" s="234"/>
    </row>
    <row r="466" spans="1:4" ht="12.75">
      <c r="A466" s="233"/>
      <c r="B466" s="233"/>
      <c r="D466" s="234"/>
    </row>
    <row r="467" spans="1:4" ht="12.75">
      <c r="A467" s="233"/>
      <c r="B467" s="233"/>
      <c r="D467" s="234"/>
    </row>
    <row r="468" spans="1:4" ht="12.75">
      <c r="A468" s="233"/>
      <c r="B468" s="233"/>
      <c r="D468" s="234"/>
    </row>
    <row r="469" spans="1:4" ht="12.75">
      <c r="A469" s="233"/>
      <c r="B469" s="233"/>
      <c r="D469" s="234"/>
    </row>
    <row r="470" spans="1:4" ht="12.75">
      <c r="A470" s="233"/>
      <c r="B470" s="233"/>
      <c r="D470" s="234"/>
    </row>
    <row r="471" spans="1:4" ht="12.75">
      <c r="A471" s="233"/>
      <c r="B471" s="233"/>
      <c r="D471" s="234"/>
    </row>
    <row r="472" spans="1:4" ht="12.75">
      <c r="A472" s="233"/>
      <c r="B472" s="233"/>
      <c r="D472" s="234"/>
    </row>
    <row r="473" spans="1:4" ht="12.75">
      <c r="A473" s="233"/>
      <c r="B473" s="233"/>
      <c r="D473" s="234"/>
    </row>
    <row r="474" spans="1:4" ht="12.75">
      <c r="A474" s="233"/>
      <c r="B474" s="233"/>
      <c r="D474" s="234"/>
    </row>
    <row r="475" spans="1:4" ht="12.75">
      <c r="A475" s="233"/>
      <c r="B475" s="233"/>
      <c r="D475" s="234"/>
    </row>
    <row r="476" spans="1:4" ht="12.75">
      <c r="A476" s="233"/>
      <c r="B476" s="233"/>
      <c r="D476" s="234"/>
    </row>
    <row r="477" spans="1:4" ht="12.75">
      <c r="A477" s="233"/>
      <c r="B477" s="233"/>
      <c r="D477" s="234"/>
    </row>
    <row r="478" spans="1:4" ht="12.75">
      <c r="A478" s="233"/>
      <c r="B478" s="233"/>
      <c r="D478" s="234"/>
    </row>
    <row r="479" spans="1:4" ht="12.75">
      <c r="A479" s="233"/>
      <c r="B479" s="233"/>
      <c r="D479" s="234"/>
    </row>
  </sheetData>
  <mergeCells count="11">
    <mergeCell ref="A1:L1"/>
    <mergeCell ref="A4:A6"/>
    <mergeCell ref="B4:B6"/>
    <mergeCell ref="C4:C6"/>
    <mergeCell ref="D4:D6"/>
    <mergeCell ref="E4:E6"/>
    <mergeCell ref="F4:R4"/>
    <mergeCell ref="F5:F6"/>
    <mergeCell ref="G5:M5"/>
    <mergeCell ref="O5:R5"/>
    <mergeCell ref="A332:D332"/>
  </mergeCells>
  <printOptions horizontalCentered="1"/>
  <pageMargins left="0.39375" right="0.39375" top="0.5902777777777777" bottom="0.5902777777777778" header="0.5118055555555555" footer="0.5118055555555555"/>
  <pageSetup horizontalDpi="300" verticalDpi="300" orientation="landscape" paperSize="9" scale="55"/>
  <headerFooter alignWithMargins="0">
    <oddHeader>&amp;RZałącznik nr  2
do uchwały Rady Gminy nr  XLIV/186/13
z dn. 30 .12.2013r..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0">
      <selection activeCell="E21" sqref="E21"/>
    </sheetView>
  </sheetViews>
  <sheetFormatPr defaultColWidth="9.00390625" defaultRowHeight="12.75"/>
  <cols>
    <col min="1" max="1" width="5.625" style="108" customWidth="1"/>
    <col min="2" max="2" width="6.875" style="108" customWidth="1"/>
    <col min="3" max="3" width="7.75390625" style="108" customWidth="1"/>
    <col min="4" max="4" width="5.875" style="108" customWidth="1"/>
    <col min="5" max="5" width="23.75390625" style="108" customWidth="1"/>
    <col min="6" max="6" width="15.75390625" style="108" customWidth="1"/>
    <col min="7" max="7" width="12.75390625" style="108" customWidth="1"/>
    <col min="8" max="8" width="11.125" style="108" customWidth="1"/>
    <col min="9" max="9" width="10.125" style="108" customWidth="1"/>
    <col min="10" max="10" width="13.125" style="108" customWidth="1"/>
    <col min="11" max="11" width="14.375" style="108" customWidth="1"/>
    <col min="12" max="12" width="14.125" style="108" customWidth="1"/>
    <col min="13" max="16384" width="9.125" style="108" customWidth="1"/>
  </cols>
  <sheetData>
    <row r="1" spans="1:12" ht="17.25" customHeight="1">
      <c r="A1" s="254" t="s">
        <v>347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0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 t="s">
        <v>135</v>
      </c>
    </row>
    <row r="3" spans="1:13" s="261" customFormat="1" ht="19.5" customHeight="1">
      <c r="A3" s="257" t="s">
        <v>348</v>
      </c>
      <c r="B3" s="257" t="s">
        <v>3</v>
      </c>
      <c r="C3" s="257" t="s">
        <v>349</v>
      </c>
      <c r="D3" s="257" t="s">
        <v>350</v>
      </c>
      <c r="E3" s="258"/>
      <c r="F3" s="259" t="s">
        <v>351</v>
      </c>
      <c r="G3" s="259" t="s">
        <v>352</v>
      </c>
      <c r="H3" s="259"/>
      <c r="I3" s="259"/>
      <c r="J3" s="259"/>
      <c r="K3" s="259"/>
      <c r="L3" s="259" t="s">
        <v>353</v>
      </c>
      <c r="M3" s="260"/>
    </row>
    <row r="4" spans="1:13" s="261" customFormat="1" ht="19.5" customHeight="1">
      <c r="A4" s="257"/>
      <c r="B4" s="257"/>
      <c r="C4" s="257"/>
      <c r="D4" s="257"/>
      <c r="E4" s="262" t="s">
        <v>354</v>
      </c>
      <c r="F4" s="259"/>
      <c r="G4" s="259" t="s">
        <v>355</v>
      </c>
      <c r="H4" s="259" t="s">
        <v>356</v>
      </c>
      <c r="I4" s="259"/>
      <c r="J4" s="259"/>
      <c r="K4" s="259"/>
      <c r="L4" s="259"/>
      <c r="M4" s="260"/>
    </row>
    <row r="5" spans="1:13" s="261" customFormat="1" ht="29.25" customHeight="1">
      <c r="A5" s="257"/>
      <c r="B5" s="257"/>
      <c r="C5" s="257"/>
      <c r="D5" s="257"/>
      <c r="E5" s="262"/>
      <c r="F5" s="259"/>
      <c r="G5" s="259"/>
      <c r="H5" s="259" t="s">
        <v>357</v>
      </c>
      <c r="I5" s="259" t="s">
        <v>358</v>
      </c>
      <c r="J5" s="259" t="s">
        <v>359</v>
      </c>
      <c r="K5" s="259" t="s">
        <v>360</v>
      </c>
      <c r="L5" s="259"/>
      <c r="M5" s="260"/>
    </row>
    <row r="6" spans="1:13" s="261" customFormat="1" ht="19.5" customHeight="1">
      <c r="A6" s="257"/>
      <c r="B6" s="257"/>
      <c r="C6" s="257"/>
      <c r="D6" s="257"/>
      <c r="E6" s="262"/>
      <c r="F6" s="259"/>
      <c r="G6" s="259"/>
      <c r="H6" s="259"/>
      <c r="I6" s="259"/>
      <c r="J6" s="259"/>
      <c r="K6" s="259"/>
      <c r="L6" s="259"/>
      <c r="M6" s="260"/>
    </row>
    <row r="7" spans="1:13" s="261" customFormat="1" ht="19.5" customHeight="1">
      <c r="A7" s="257"/>
      <c r="B7" s="257"/>
      <c r="C7" s="257"/>
      <c r="D7" s="257"/>
      <c r="E7" s="262"/>
      <c r="F7" s="259"/>
      <c r="G7" s="259"/>
      <c r="H7" s="259"/>
      <c r="I7" s="259"/>
      <c r="J7" s="259"/>
      <c r="K7" s="259"/>
      <c r="L7" s="259"/>
      <c r="M7" s="260"/>
    </row>
    <row r="8" spans="1:13" ht="7.5" customHeight="1">
      <c r="A8" s="263">
        <v>1</v>
      </c>
      <c r="B8" s="263">
        <v>2</v>
      </c>
      <c r="C8" s="263">
        <v>3</v>
      </c>
      <c r="D8" s="263">
        <v>4</v>
      </c>
      <c r="E8" s="263">
        <v>5</v>
      </c>
      <c r="F8" s="263">
        <v>6</v>
      </c>
      <c r="G8" s="263">
        <v>7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  <c r="M8" s="260"/>
    </row>
    <row r="9" spans="1:13" ht="65.25" customHeight="1">
      <c r="A9" s="264" t="s">
        <v>361</v>
      </c>
      <c r="B9" s="265" t="s">
        <v>11</v>
      </c>
      <c r="C9" s="265" t="s">
        <v>13</v>
      </c>
      <c r="D9" s="266"/>
      <c r="E9" s="267" t="s">
        <v>362</v>
      </c>
      <c r="F9" s="268">
        <v>1531260</v>
      </c>
      <c r="G9" s="268"/>
      <c r="H9" s="268"/>
      <c r="I9" s="269"/>
      <c r="J9" s="270"/>
      <c r="K9" s="269"/>
      <c r="L9" s="271" t="s">
        <v>363</v>
      </c>
      <c r="M9" s="260"/>
    </row>
    <row r="10" spans="1:13" ht="48.75">
      <c r="A10" s="264" t="s">
        <v>364</v>
      </c>
      <c r="B10" s="265" t="s">
        <v>163</v>
      </c>
      <c r="C10" s="265" t="s">
        <v>165</v>
      </c>
      <c r="D10" s="266"/>
      <c r="E10" s="267" t="s">
        <v>365</v>
      </c>
      <c r="F10" s="268"/>
      <c r="G10" s="269">
        <v>45000</v>
      </c>
      <c r="H10" s="272">
        <v>45000</v>
      </c>
      <c r="I10" s="269"/>
      <c r="J10" s="270"/>
      <c r="K10" s="269"/>
      <c r="L10" s="271" t="s">
        <v>363</v>
      </c>
      <c r="M10" s="260"/>
    </row>
    <row r="11" spans="1:13" ht="39" customHeight="1">
      <c r="A11" s="264" t="s">
        <v>366</v>
      </c>
      <c r="B11" s="265" t="s">
        <v>163</v>
      </c>
      <c r="C11" s="265" t="s">
        <v>165</v>
      </c>
      <c r="D11" s="266"/>
      <c r="E11" s="267" t="s">
        <v>367</v>
      </c>
      <c r="F11" s="268"/>
      <c r="G11" s="269">
        <v>30000</v>
      </c>
      <c r="H11" s="272">
        <v>30000</v>
      </c>
      <c r="I11" s="269"/>
      <c r="J11" s="270"/>
      <c r="K11" s="269"/>
      <c r="L11" s="273" t="s">
        <v>368</v>
      </c>
      <c r="M11" s="260"/>
    </row>
    <row r="12" spans="1:13" ht="40.5" customHeight="1">
      <c r="A12" s="264" t="s">
        <v>369</v>
      </c>
      <c r="B12" s="265" t="s">
        <v>239</v>
      </c>
      <c r="C12" s="265" t="s">
        <v>370</v>
      </c>
      <c r="D12" s="266"/>
      <c r="E12" s="267" t="s">
        <v>371</v>
      </c>
      <c r="F12" s="268">
        <v>618160</v>
      </c>
      <c r="G12" s="269"/>
      <c r="H12" s="272"/>
      <c r="I12" s="269"/>
      <c r="J12" s="270"/>
      <c r="K12" s="269"/>
      <c r="L12" s="271" t="s">
        <v>363</v>
      </c>
      <c r="M12" s="260"/>
    </row>
    <row r="13" spans="1:13" ht="39.75" customHeight="1">
      <c r="A13" s="264" t="s">
        <v>372</v>
      </c>
      <c r="B13" s="265" t="s">
        <v>373</v>
      </c>
      <c r="C13" s="265" t="s">
        <v>271</v>
      </c>
      <c r="D13" s="266"/>
      <c r="E13" s="267" t="s">
        <v>374</v>
      </c>
      <c r="F13" s="268">
        <v>2508890</v>
      </c>
      <c r="G13" s="269"/>
      <c r="H13" s="269"/>
      <c r="I13" s="274"/>
      <c r="J13" s="270"/>
      <c r="K13" s="269"/>
      <c r="L13" s="271" t="s">
        <v>363</v>
      </c>
      <c r="M13" s="260"/>
    </row>
    <row r="14" spans="1:13" ht="80.25" customHeight="1">
      <c r="A14" s="264" t="s">
        <v>375</v>
      </c>
      <c r="B14" s="265" t="s">
        <v>290</v>
      </c>
      <c r="C14" s="265" t="s">
        <v>376</v>
      </c>
      <c r="D14" s="266"/>
      <c r="E14" s="267" t="s">
        <v>377</v>
      </c>
      <c r="F14" s="268"/>
      <c r="G14" s="269">
        <v>20000</v>
      </c>
      <c r="H14" s="269">
        <v>20000</v>
      </c>
      <c r="I14" s="274"/>
      <c r="J14" s="270"/>
      <c r="K14" s="269"/>
      <c r="L14" s="271" t="s">
        <v>378</v>
      </c>
      <c r="M14" s="260"/>
    </row>
    <row r="15" spans="1:15" ht="99" customHeight="1">
      <c r="A15" s="264" t="s">
        <v>379</v>
      </c>
      <c r="B15" s="265" t="s">
        <v>290</v>
      </c>
      <c r="C15" s="265" t="s">
        <v>306</v>
      </c>
      <c r="D15" s="266"/>
      <c r="E15" s="267" t="s">
        <v>380</v>
      </c>
      <c r="F15" s="268">
        <v>477370</v>
      </c>
      <c r="G15" s="269"/>
      <c r="H15" s="269"/>
      <c r="I15" s="274"/>
      <c r="J15" s="270"/>
      <c r="K15" s="269"/>
      <c r="L15" s="271" t="s">
        <v>363</v>
      </c>
      <c r="M15" s="260"/>
      <c r="O15" s="275"/>
    </row>
    <row r="16" spans="1:13" ht="102.75" customHeight="1">
      <c r="A16" s="264" t="s">
        <v>381</v>
      </c>
      <c r="B16" s="265" t="s">
        <v>382</v>
      </c>
      <c r="C16" s="265" t="s">
        <v>315</v>
      </c>
      <c r="D16" s="266"/>
      <c r="E16" s="267" t="s">
        <v>383</v>
      </c>
      <c r="F16" s="269">
        <v>40710</v>
      </c>
      <c r="G16" s="269"/>
      <c r="H16" s="269"/>
      <c r="I16" s="274"/>
      <c r="J16" s="270"/>
      <c r="K16" s="269"/>
      <c r="L16" s="273" t="s">
        <v>384</v>
      </c>
      <c r="M16" s="260"/>
    </row>
    <row r="17" spans="1:13" ht="82.5" customHeight="1">
      <c r="A17" s="264" t="s">
        <v>385</v>
      </c>
      <c r="B17" s="265" t="s">
        <v>382</v>
      </c>
      <c r="C17" s="265" t="s">
        <v>315</v>
      </c>
      <c r="D17" s="266"/>
      <c r="E17" s="267" t="s">
        <v>386</v>
      </c>
      <c r="F17" s="269">
        <v>40000</v>
      </c>
      <c r="G17" s="269"/>
      <c r="H17" s="269"/>
      <c r="I17" s="274"/>
      <c r="J17" s="270"/>
      <c r="K17" s="269"/>
      <c r="L17" s="273" t="s">
        <v>387</v>
      </c>
      <c r="M17" s="260"/>
    </row>
    <row r="18" spans="1:13" ht="52.5" customHeight="1">
      <c r="A18" s="264" t="s">
        <v>388</v>
      </c>
      <c r="B18" s="265" t="s">
        <v>382</v>
      </c>
      <c r="C18" s="265" t="s">
        <v>327</v>
      </c>
      <c r="D18" s="266"/>
      <c r="E18" s="267" t="s">
        <v>389</v>
      </c>
      <c r="F18" s="268"/>
      <c r="G18" s="268">
        <v>29020</v>
      </c>
      <c r="H18" s="276">
        <v>5800</v>
      </c>
      <c r="I18" s="268"/>
      <c r="J18" s="270"/>
      <c r="K18" s="269">
        <v>23220</v>
      </c>
      <c r="L18" s="271" t="s">
        <v>363</v>
      </c>
      <c r="M18" s="260"/>
    </row>
    <row r="19" spans="1:13" ht="52.5" customHeight="1">
      <c r="A19" s="264" t="s">
        <v>390</v>
      </c>
      <c r="B19" s="265" t="s">
        <v>382</v>
      </c>
      <c r="C19" s="265" t="s">
        <v>327</v>
      </c>
      <c r="D19" s="266"/>
      <c r="E19" s="267" t="s">
        <v>391</v>
      </c>
      <c r="F19" s="268">
        <v>15000</v>
      </c>
      <c r="G19" s="268"/>
      <c r="H19" s="276"/>
      <c r="I19" s="268"/>
      <c r="J19" s="270"/>
      <c r="K19" s="269"/>
      <c r="L19" s="271" t="s">
        <v>384</v>
      </c>
      <c r="M19" s="260"/>
    </row>
    <row r="20" spans="1:13" ht="52.5" customHeight="1">
      <c r="A20" s="264" t="s">
        <v>392</v>
      </c>
      <c r="B20" s="265" t="s">
        <v>338</v>
      </c>
      <c r="C20" s="265" t="s">
        <v>342</v>
      </c>
      <c r="D20" s="266"/>
      <c r="E20" s="267" t="s">
        <v>393</v>
      </c>
      <c r="F20" s="268"/>
      <c r="G20" s="268">
        <v>65600</v>
      </c>
      <c r="H20" s="276">
        <v>26190</v>
      </c>
      <c r="I20" s="268"/>
      <c r="J20" s="270"/>
      <c r="K20" s="269">
        <v>39410</v>
      </c>
      <c r="L20" s="271" t="s">
        <v>363</v>
      </c>
      <c r="M20" s="260"/>
    </row>
    <row r="21" spans="1:13" ht="52.5" customHeight="1">
      <c r="A21" s="264" t="s">
        <v>394</v>
      </c>
      <c r="B21" s="265" t="s">
        <v>338</v>
      </c>
      <c r="C21" s="265" t="s">
        <v>342</v>
      </c>
      <c r="D21" s="266"/>
      <c r="E21" s="267" t="s">
        <v>395</v>
      </c>
      <c r="F21" s="268"/>
      <c r="G21" s="268">
        <v>350000</v>
      </c>
      <c r="H21" s="276">
        <v>150000</v>
      </c>
      <c r="I21" s="268"/>
      <c r="J21" s="270"/>
      <c r="K21" s="269">
        <v>200000</v>
      </c>
      <c r="L21" s="271" t="s">
        <v>363</v>
      </c>
      <c r="M21" s="260"/>
    </row>
    <row r="22" spans="1:13" ht="39.75" customHeight="1">
      <c r="A22" s="264" t="s">
        <v>396</v>
      </c>
      <c r="B22" s="265" t="s">
        <v>328</v>
      </c>
      <c r="C22" s="265" t="s">
        <v>330</v>
      </c>
      <c r="D22" s="266"/>
      <c r="E22" s="267" t="s">
        <v>397</v>
      </c>
      <c r="F22" s="268"/>
      <c r="G22" s="269">
        <v>15746</v>
      </c>
      <c r="H22" s="272">
        <v>15746</v>
      </c>
      <c r="I22" s="272"/>
      <c r="J22" s="270"/>
      <c r="K22" s="269"/>
      <c r="L22" s="273" t="s">
        <v>398</v>
      </c>
      <c r="M22" s="260"/>
    </row>
    <row r="23" spans="1:13" ht="48" customHeight="1">
      <c r="A23" s="277">
        <f>SUM(F9:F22)</f>
        <v>5231390</v>
      </c>
      <c r="B23" s="277"/>
      <c r="C23" s="277"/>
      <c r="D23" s="277"/>
      <c r="E23" s="277"/>
      <c r="F23" s="277"/>
      <c r="G23" s="278">
        <f>SUM(G9:G22)</f>
        <v>555366</v>
      </c>
      <c r="H23" s="279">
        <f>SUM(H9:H22)</f>
        <v>292736</v>
      </c>
      <c r="I23" s="280">
        <f>SUM(I9:I22)</f>
        <v>0</v>
      </c>
      <c r="J23" s="278">
        <f>SUM(J9:J22)</f>
        <v>0</v>
      </c>
      <c r="K23" s="278">
        <f>SUM(K9:K22)</f>
        <v>262630</v>
      </c>
      <c r="L23" s="281" t="s">
        <v>399</v>
      </c>
      <c r="M23" s="260"/>
    </row>
    <row r="24" spans="1:13" ht="12.75">
      <c r="A24" s="260"/>
      <c r="B24" s="260"/>
      <c r="C24" s="260"/>
      <c r="D24" s="260"/>
      <c r="E24" s="260"/>
      <c r="F24" s="260"/>
      <c r="G24" s="282"/>
      <c r="H24" s="260"/>
      <c r="I24" s="260"/>
      <c r="J24" s="260"/>
      <c r="K24" s="260"/>
      <c r="L24" s="260"/>
      <c r="M24" s="260"/>
    </row>
    <row r="25" ht="12.75">
      <c r="B25" s="283" t="s">
        <v>133</v>
      </c>
    </row>
    <row r="26" spans="1:11" ht="12.75">
      <c r="A26" s="283" t="s">
        <v>400</v>
      </c>
      <c r="I26" s="284"/>
      <c r="J26" s="284"/>
      <c r="K26" s="284"/>
    </row>
    <row r="27" spans="1:7" ht="12.75">
      <c r="A27" s="285" t="s">
        <v>401</v>
      </c>
      <c r="B27" s="285"/>
      <c r="C27" s="285"/>
      <c r="D27" s="285"/>
      <c r="E27" s="285"/>
      <c r="F27" s="285"/>
      <c r="G27" s="285"/>
    </row>
    <row r="29" spans="2:7" ht="12.75">
      <c r="B29" s="103"/>
      <c r="C29" s="104"/>
      <c r="F29" s="104"/>
      <c r="G29" s="286"/>
    </row>
    <row r="30" spans="3:6" ht="12.75">
      <c r="C30" s="104"/>
      <c r="D30" s="104"/>
      <c r="E30" s="104"/>
      <c r="F30" s="104"/>
    </row>
    <row r="32" spans="5:7" ht="12.75">
      <c r="E32" s="112"/>
      <c r="F32" s="287"/>
      <c r="G32" s="104"/>
    </row>
  </sheetData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H4:K4"/>
    <mergeCell ref="H5:H7"/>
    <mergeCell ref="I5:I7"/>
    <mergeCell ref="J5:J7"/>
    <mergeCell ref="K5:K7"/>
    <mergeCell ref="A23:F23"/>
    <mergeCell ref="A27:G27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 xml:space="preserve">&amp;RZałącznik nr 3 
do uchwały Rady  Gminy nr  XLIV/186/13
  z dnia   30.12.2013r.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zoomScale="115" zoomScaleNormal="115" workbookViewId="0" topLeftCell="A7">
      <selection activeCell="C11" sqref="C11"/>
    </sheetView>
  </sheetViews>
  <sheetFormatPr defaultColWidth="10.00390625" defaultRowHeight="12.75"/>
  <cols>
    <col min="1" max="1" width="3.625" style="288" customWidth="1"/>
    <col min="2" max="2" width="19.875" style="288" customWidth="1"/>
    <col min="3" max="3" width="13.00390625" style="288" customWidth="1"/>
    <col min="4" max="4" width="10.375" style="288" customWidth="1"/>
    <col min="5" max="5" width="11.00390625" style="288" customWidth="1"/>
    <col min="6" max="6" width="8.375" style="288" customWidth="1"/>
    <col min="7" max="8" width="8.25390625" style="288" customWidth="1"/>
    <col min="9" max="9" width="8.75390625" style="288" customWidth="1"/>
    <col min="10" max="11" width="7.75390625" style="288" customWidth="1"/>
    <col min="12" max="12" width="9.00390625" style="288" customWidth="1"/>
    <col min="13" max="13" width="10.00390625" style="288" customWidth="1"/>
    <col min="14" max="14" width="9.375" style="288" customWidth="1"/>
    <col min="15" max="15" width="1.25" style="288" customWidth="1"/>
    <col min="16" max="16" width="9.625" style="288" customWidth="1"/>
    <col min="17" max="17" width="13.125" style="288" customWidth="1"/>
    <col min="18" max="16384" width="10.25390625" style="288" customWidth="1"/>
  </cols>
  <sheetData>
    <row r="1" spans="1:17" ht="29.25" customHeight="1">
      <c r="A1" s="289" t="s">
        <v>402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ht="18.75" customHeight="1"/>
    <row r="3" spans="1:17" ht="12.75" customHeight="1">
      <c r="A3" s="290" t="s">
        <v>348</v>
      </c>
      <c r="B3" s="290" t="s">
        <v>403</v>
      </c>
      <c r="C3" s="291" t="s">
        <v>404</v>
      </c>
      <c r="D3" s="291" t="s">
        <v>405</v>
      </c>
      <c r="E3" s="291" t="s">
        <v>406</v>
      </c>
      <c r="F3" s="290" t="s">
        <v>138</v>
      </c>
      <c r="G3" s="290"/>
      <c r="H3" s="290" t="s">
        <v>407</v>
      </c>
      <c r="I3" s="290"/>
      <c r="J3" s="290"/>
      <c r="K3" s="290"/>
      <c r="L3" s="290"/>
      <c r="M3" s="290"/>
      <c r="N3" s="290"/>
      <c r="O3" s="290"/>
      <c r="P3" s="290"/>
      <c r="Q3" s="290"/>
    </row>
    <row r="4" spans="1:17" ht="12.75" customHeight="1">
      <c r="A4" s="290"/>
      <c r="B4" s="290"/>
      <c r="C4" s="291"/>
      <c r="D4" s="291"/>
      <c r="E4" s="291"/>
      <c r="F4" s="291" t="s">
        <v>408</v>
      </c>
      <c r="G4" s="291" t="s">
        <v>409</v>
      </c>
      <c r="H4" s="290" t="s">
        <v>410</v>
      </c>
      <c r="I4" s="290"/>
      <c r="J4" s="290"/>
      <c r="K4" s="290"/>
      <c r="L4" s="290"/>
      <c r="M4" s="290"/>
      <c r="N4" s="290"/>
      <c r="O4" s="290"/>
      <c r="P4" s="290"/>
      <c r="Q4" s="290"/>
    </row>
    <row r="5" spans="1:17" ht="12.75" customHeight="1">
      <c r="A5" s="290"/>
      <c r="B5" s="290"/>
      <c r="C5" s="291"/>
      <c r="D5" s="291"/>
      <c r="E5" s="291"/>
      <c r="F5" s="291"/>
      <c r="G5" s="291"/>
      <c r="H5" s="291" t="s">
        <v>411</v>
      </c>
      <c r="I5" s="290" t="s">
        <v>140</v>
      </c>
      <c r="J5" s="290"/>
      <c r="K5" s="290"/>
      <c r="L5" s="290"/>
      <c r="M5" s="290"/>
      <c r="N5" s="290"/>
      <c r="O5" s="290"/>
      <c r="P5" s="290"/>
      <c r="Q5" s="290"/>
    </row>
    <row r="6" spans="1:17" ht="14.25" customHeight="1">
      <c r="A6" s="290"/>
      <c r="B6" s="290"/>
      <c r="C6" s="291"/>
      <c r="D6" s="291"/>
      <c r="E6" s="291"/>
      <c r="F6" s="291"/>
      <c r="G6" s="291"/>
      <c r="H6" s="291"/>
      <c r="I6" s="290" t="s">
        <v>412</v>
      </c>
      <c r="J6" s="290"/>
      <c r="K6" s="290"/>
      <c r="L6" s="290"/>
      <c r="M6" s="290" t="s">
        <v>413</v>
      </c>
      <c r="N6" s="290"/>
      <c r="O6" s="290"/>
      <c r="P6" s="290"/>
      <c r="Q6" s="290"/>
    </row>
    <row r="7" spans="1:17" ht="12.75" customHeight="1">
      <c r="A7" s="290"/>
      <c r="B7" s="290"/>
      <c r="C7" s="291"/>
      <c r="D7" s="291"/>
      <c r="E7" s="291"/>
      <c r="F7" s="291"/>
      <c r="G7" s="291"/>
      <c r="H7" s="291"/>
      <c r="I7" s="291" t="s">
        <v>414</v>
      </c>
      <c r="J7" s="290" t="s">
        <v>415</v>
      </c>
      <c r="K7" s="290"/>
      <c r="L7" s="290"/>
      <c r="M7" s="291" t="s">
        <v>416</v>
      </c>
      <c r="N7" s="291" t="s">
        <v>415</v>
      </c>
      <c r="O7" s="291"/>
      <c r="P7" s="291"/>
      <c r="Q7" s="291"/>
    </row>
    <row r="8" spans="1:17" ht="48" customHeight="1">
      <c r="A8" s="290"/>
      <c r="B8" s="290"/>
      <c r="C8" s="291"/>
      <c r="D8" s="291"/>
      <c r="E8" s="291"/>
      <c r="F8" s="291"/>
      <c r="G8" s="291"/>
      <c r="H8" s="291"/>
      <c r="I8" s="291"/>
      <c r="J8" s="291" t="s">
        <v>417</v>
      </c>
      <c r="K8" s="291" t="s">
        <v>418</v>
      </c>
      <c r="L8" s="291" t="s">
        <v>419</v>
      </c>
      <c r="M8" s="291"/>
      <c r="N8" s="291" t="s">
        <v>417</v>
      </c>
      <c r="O8" s="291"/>
      <c r="P8" s="291" t="s">
        <v>418</v>
      </c>
      <c r="Q8" s="291" t="s">
        <v>420</v>
      </c>
    </row>
    <row r="9" spans="1:17" ht="7.5" customHeight="1">
      <c r="A9" s="292">
        <v>1</v>
      </c>
      <c r="B9" s="292">
        <v>2</v>
      </c>
      <c r="C9" s="292">
        <v>3</v>
      </c>
      <c r="D9" s="292">
        <v>4</v>
      </c>
      <c r="E9" s="292">
        <v>5</v>
      </c>
      <c r="F9" s="292">
        <v>6</v>
      </c>
      <c r="G9" s="292">
        <v>7</v>
      </c>
      <c r="H9" s="292">
        <v>8</v>
      </c>
      <c r="I9" s="292">
        <v>9</v>
      </c>
      <c r="J9" s="292">
        <v>10</v>
      </c>
      <c r="K9" s="292">
        <v>11</v>
      </c>
      <c r="L9" s="292">
        <v>12</v>
      </c>
      <c r="M9" s="292">
        <v>13</v>
      </c>
      <c r="N9" s="292">
        <v>14</v>
      </c>
      <c r="O9" s="292"/>
      <c r="P9" s="292">
        <v>15</v>
      </c>
      <c r="Q9" s="292">
        <v>16</v>
      </c>
    </row>
    <row r="10" spans="1:17" s="300" customFormat="1" ht="18" customHeight="1">
      <c r="A10" s="293">
        <v>1</v>
      </c>
      <c r="B10" s="294" t="s">
        <v>421</v>
      </c>
      <c r="C10" s="293" t="s">
        <v>399</v>
      </c>
      <c r="D10" s="293"/>
      <c r="E10" s="295">
        <f>E19+E32+E40+E52+E61+E69+E76</f>
        <v>6746820</v>
      </c>
      <c r="F10" s="296">
        <f>F19+F32+F40+F52+F61+F69+F76</f>
        <v>4297317</v>
      </c>
      <c r="G10" s="296">
        <f>G19+G32+G40+G52+G61+G69+G76</f>
        <v>2449503</v>
      </c>
      <c r="H10" s="297">
        <f>I10+Q10</f>
        <v>5580300</v>
      </c>
      <c r="I10" s="297">
        <f>I19+I32+I40+I52+I61+I69+I76</f>
        <v>3916737</v>
      </c>
      <c r="J10" s="295">
        <f>J19+J32+J40+J52</f>
        <v>0</v>
      </c>
      <c r="K10" s="298"/>
      <c r="L10" s="295">
        <f>L19+L32+L40+L52+L61+L69+L76</f>
        <v>3916737</v>
      </c>
      <c r="M10" s="295">
        <f>N10+P10+Q10</f>
        <v>1663563</v>
      </c>
      <c r="N10" s="299"/>
      <c r="O10" s="299"/>
      <c r="P10" s="298"/>
      <c r="Q10" s="295">
        <f>Q19+Q32+Q40+Q52+Q61+Q69+Q76</f>
        <v>1663563</v>
      </c>
    </row>
    <row r="11" spans="1:17" ht="12.75">
      <c r="A11" s="301" t="s">
        <v>422</v>
      </c>
      <c r="B11" s="302" t="s">
        <v>423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</row>
    <row r="12" spans="1:17" ht="12.75">
      <c r="A12" s="301"/>
      <c r="B12" s="302" t="s">
        <v>424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</row>
    <row r="13" spans="1:17" ht="12.75">
      <c r="A13" s="301"/>
      <c r="B13" s="302" t="s">
        <v>425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</row>
    <row r="14" spans="1:17" ht="12.75">
      <c r="A14" s="301"/>
      <c r="B14" s="302" t="s">
        <v>426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</row>
    <row r="15" spans="1:17" ht="12.75">
      <c r="A15" s="301" t="s">
        <v>427</v>
      </c>
      <c r="B15" s="302" t="s">
        <v>423</v>
      </c>
      <c r="C15" s="304" t="s">
        <v>428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</row>
    <row r="16" spans="1:17" ht="12.75">
      <c r="A16" s="301"/>
      <c r="B16" s="302" t="s">
        <v>424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</row>
    <row r="17" spans="1:17" ht="12.75">
      <c r="A17" s="301"/>
      <c r="B17" s="302" t="s">
        <v>425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</row>
    <row r="18" spans="1:17" ht="12.75">
      <c r="A18" s="301"/>
      <c r="B18" s="302" t="s">
        <v>426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</row>
    <row r="19" spans="1:17" ht="13.5" customHeight="1">
      <c r="A19" s="301"/>
      <c r="B19" s="305" t="s">
        <v>429</v>
      </c>
      <c r="C19" s="305"/>
      <c r="D19" s="306" t="s">
        <v>430</v>
      </c>
      <c r="E19" s="307">
        <f>SUM(E20:E23)</f>
        <v>3009240</v>
      </c>
      <c r="F19" s="307">
        <f>SUM(F20:F23)</f>
        <v>2508890</v>
      </c>
      <c r="G19" s="308">
        <f>SUM(G20:G23)</f>
        <v>500350</v>
      </c>
      <c r="H19" s="308">
        <f>I19+M19</f>
        <v>2508890</v>
      </c>
      <c r="I19" s="307">
        <v>2508890</v>
      </c>
      <c r="J19" s="307"/>
      <c r="K19" s="307"/>
      <c r="L19" s="307">
        <v>2508890</v>
      </c>
      <c r="M19" s="307"/>
      <c r="N19" s="309"/>
      <c r="O19" s="309"/>
      <c r="P19" s="307"/>
      <c r="Q19" s="307"/>
    </row>
    <row r="20" spans="1:17" ht="12.75">
      <c r="A20" s="301"/>
      <c r="B20" s="302" t="s">
        <v>431</v>
      </c>
      <c r="C20" s="310"/>
      <c r="D20" s="310"/>
      <c r="E20" s="311">
        <v>83480</v>
      </c>
      <c r="F20" s="311"/>
      <c r="G20" s="312">
        <v>83480</v>
      </c>
      <c r="H20" s="313"/>
      <c r="I20" s="313"/>
      <c r="J20" s="313"/>
      <c r="K20" s="313"/>
      <c r="L20" s="313"/>
      <c r="M20" s="313"/>
      <c r="N20" s="314"/>
      <c r="O20" s="314"/>
      <c r="P20" s="313"/>
      <c r="Q20" s="313"/>
    </row>
    <row r="21" spans="1:17" ht="12.75">
      <c r="A21" s="301"/>
      <c r="B21" s="302" t="s">
        <v>432</v>
      </c>
      <c r="C21" s="310"/>
      <c r="D21" s="310"/>
      <c r="E21" s="311"/>
      <c r="F21" s="311"/>
      <c r="G21" s="312"/>
      <c r="H21" s="313"/>
      <c r="I21" s="313"/>
      <c r="J21" s="313"/>
      <c r="K21" s="313"/>
      <c r="L21" s="313"/>
      <c r="M21" s="313"/>
      <c r="N21" s="314"/>
      <c r="O21" s="314"/>
      <c r="P21" s="313"/>
      <c r="Q21" s="313"/>
    </row>
    <row r="22" spans="1:17" ht="12.75">
      <c r="A22" s="301"/>
      <c r="B22" s="315">
        <v>2014</v>
      </c>
      <c r="C22" s="310"/>
      <c r="D22" s="310"/>
      <c r="E22" s="316">
        <v>2508890</v>
      </c>
      <c r="F22" s="316">
        <v>2508890</v>
      </c>
      <c r="G22" s="317"/>
      <c r="H22" s="313"/>
      <c r="I22" s="313"/>
      <c r="J22" s="313"/>
      <c r="K22" s="313"/>
      <c r="L22" s="313"/>
      <c r="M22" s="313"/>
      <c r="N22" s="314"/>
      <c r="O22" s="314"/>
      <c r="P22" s="313"/>
      <c r="Q22" s="313"/>
    </row>
    <row r="23" spans="1:17" ht="12.75">
      <c r="A23" s="301"/>
      <c r="B23" s="302" t="s">
        <v>433</v>
      </c>
      <c r="C23" s="310"/>
      <c r="D23" s="310"/>
      <c r="E23" s="311">
        <v>416870</v>
      </c>
      <c r="F23" s="311"/>
      <c r="G23" s="312">
        <v>416870</v>
      </c>
      <c r="H23" s="313"/>
      <c r="I23" s="313"/>
      <c r="J23" s="313"/>
      <c r="K23" s="313"/>
      <c r="L23" s="313"/>
      <c r="M23" s="313"/>
      <c r="N23" s="314"/>
      <c r="O23" s="314"/>
      <c r="P23" s="313"/>
      <c r="Q23" s="313"/>
    </row>
    <row r="24" spans="1:17" ht="12.75">
      <c r="A24" s="301" t="s">
        <v>434</v>
      </c>
      <c r="B24" s="302" t="s">
        <v>423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</row>
    <row r="25" spans="1:17" ht="12.75">
      <c r="A25" s="301"/>
      <c r="B25" s="302" t="s">
        <v>424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</row>
    <row r="26" spans="1:17" ht="12.75">
      <c r="A26" s="301"/>
      <c r="B26" s="302" t="s">
        <v>425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</row>
    <row r="27" spans="1:17" ht="12.75">
      <c r="A27" s="301"/>
      <c r="B27" s="302" t="s">
        <v>426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</row>
    <row r="28" spans="1:17" ht="12.75">
      <c r="A28" s="301" t="s">
        <v>435</v>
      </c>
      <c r="B28" s="302" t="s">
        <v>423</v>
      </c>
      <c r="C28" s="318" t="s">
        <v>436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</row>
    <row r="29" spans="1:17" ht="12.75">
      <c r="A29" s="301"/>
      <c r="B29" s="302" t="s">
        <v>424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</row>
    <row r="30" spans="1:17" ht="12.75">
      <c r="A30" s="301"/>
      <c r="B30" s="302" t="s">
        <v>425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</row>
    <row r="31" spans="1:17" ht="12.75">
      <c r="A31" s="301"/>
      <c r="B31" s="302" t="s">
        <v>426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</row>
    <row r="32" spans="1:17" ht="15" customHeight="1">
      <c r="A32" s="301"/>
      <c r="B32" s="305" t="s">
        <v>429</v>
      </c>
      <c r="C32" s="305"/>
      <c r="D32" s="306" t="s">
        <v>437</v>
      </c>
      <c r="E32" s="307">
        <f>SUM(E33:E35)</f>
        <v>787800</v>
      </c>
      <c r="F32" s="307">
        <f>SUM(F33:F35)</f>
        <v>481117</v>
      </c>
      <c r="G32" s="307">
        <f>SUM(G33:G35)</f>
        <v>306683</v>
      </c>
      <c r="H32" s="308">
        <f>I32+M32</f>
        <v>477370</v>
      </c>
      <c r="I32" s="307">
        <v>456277</v>
      </c>
      <c r="J32" s="307"/>
      <c r="K32" s="307"/>
      <c r="L32" s="307">
        <v>456277</v>
      </c>
      <c r="M32" s="307">
        <v>21093</v>
      </c>
      <c r="N32" s="309"/>
      <c r="O32" s="309"/>
      <c r="P32" s="307"/>
      <c r="Q32" s="307">
        <v>21093</v>
      </c>
    </row>
    <row r="33" spans="1:17" ht="12.75">
      <c r="A33" s="301"/>
      <c r="B33" s="302" t="s">
        <v>431</v>
      </c>
      <c r="C33" s="310"/>
      <c r="D33" s="310"/>
      <c r="E33" s="311">
        <v>24840</v>
      </c>
      <c r="F33" s="311">
        <v>24840</v>
      </c>
      <c r="G33" s="311"/>
      <c r="H33" s="313"/>
      <c r="I33" s="313"/>
      <c r="J33" s="313"/>
      <c r="K33" s="313"/>
      <c r="L33" s="313"/>
      <c r="M33" s="313"/>
      <c r="N33" s="314"/>
      <c r="O33" s="314"/>
      <c r="P33" s="313"/>
      <c r="Q33" s="313"/>
    </row>
    <row r="34" spans="1:17" ht="12.75">
      <c r="A34" s="301"/>
      <c r="B34" s="302" t="s">
        <v>432</v>
      </c>
      <c r="C34" s="310"/>
      <c r="D34" s="310"/>
      <c r="E34" s="311">
        <v>285590</v>
      </c>
      <c r="F34" s="311">
        <v>0</v>
      </c>
      <c r="G34" s="311">
        <v>285590</v>
      </c>
      <c r="H34" s="313"/>
      <c r="I34" s="313"/>
      <c r="J34" s="313"/>
      <c r="K34" s="313"/>
      <c r="L34" s="313"/>
      <c r="M34" s="313"/>
      <c r="N34" s="314"/>
      <c r="O34" s="314"/>
      <c r="P34" s="313"/>
      <c r="Q34" s="313"/>
    </row>
    <row r="35" spans="1:17" ht="12.75">
      <c r="A35" s="301"/>
      <c r="B35" s="319" t="s">
        <v>438</v>
      </c>
      <c r="C35" s="310"/>
      <c r="D35" s="310"/>
      <c r="E35" s="316">
        <v>477370</v>
      </c>
      <c r="F35" s="316">
        <v>456277</v>
      </c>
      <c r="G35" s="316">
        <v>21093</v>
      </c>
      <c r="H35" s="313"/>
      <c r="I35" s="313"/>
      <c r="J35" s="313"/>
      <c r="K35" s="313"/>
      <c r="L35" s="313"/>
      <c r="M35" s="313"/>
      <c r="N35" s="314"/>
      <c r="O35" s="314"/>
      <c r="P35" s="313"/>
      <c r="Q35" s="313"/>
    </row>
    <row r="36" spans="1:17" ht="12.75" customHeight="1">
      <c r="A36" s="301" t="s">
        <v>439</v>
      </c>
      <c r="B36" s="302" t="s">
        <v>423</v>
      </c>
      <c r="C36" s="320" t="s">
        <v>440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</row>
    <row r="37" spans="1:17" ht="12.75">
      <c r="A37" s="301"/>
      <c r="B37" s="302" t="s">
        <v>424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1:17" ht="12.75">
      <c r="A38" s="301"/>
      <c r="B38" s="302" t="s">
        <v>425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</row>
    <row r="39" spans="1:17" ht="12.75">
      <c r="A39" s="301"/>
      <c r="B39" s="302" t="s">
        <v>426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</row>
    <row r="40" spans="1:17" ht="14.25" customHeight="1">
      <c r="A40" s="301"/>
      <c r="B40" s="305" t="s">
        <v>429</v>
      </c>
      <c r="C40" s="305"/>
      <c r="D40" s="306" t="s">
        <v>441</v>
      </c>
      <c r="E40" s="307">
        <f>SUM(E41:E43)</f>
        <v>623160</v>
      </c>
      <c r="F40" s="307">
        <f>SUM(F41:F43)</f>
        <v>137190</v>
      </c>
      <c r="G40" s="307">
        <f>SUM(G41:G43)</f>
        <v>485970</v>
      </c>
      <c r="H40" s="307">
        <f>I40+M40</f>
        <v>618160</v>
      </c>
      <c r="I40" s="307">
        <f>J40+K40+L40</f>
        <v>132190</v>
      </c>
      <c r="J40" s="307"/>
      <c r="K40" s="307"/>
      <c r="L40" s="307">
        <v>132190</v>
      </c>
      <c r="M40" s="307">
        <v>485970</v>
      </c>
      <c r="N40" s="309"/>
      <c r="O40" s="309"/>
      <c r="P40" s="307"/>
      <c r="Q40" s="307">
        <v>485970</v>
      </c>
    </row>
    <row r="41" spans="1:17" ht="12.75">
      <c r="A41" s="301"/>
      <c r="B41" s="302" t="s">
        <v>442</v>
      </c>
      <c r="C41" s="310"/>
      <c r="D41" s="310"/>
      <c r="E41" s="311">
        <f>F41+G41</f>
        <v>5000</v>
      </c>
      <c r="F41" s="311">
        <v>5000</v>
      </c>
      <c r="G41" s="311"/>
      <c r="H41" s="313"/>
      <c r="I41" s="313"/>
      <c r="J41" s="313"/>
      <c r="K41" s="313"/>
      <c r="L41" s="313"/>
      <c r="M41" s="313"/>
      <c r="N41" s="314"/>
      <c r="O41" s="314"/>
      <c r="P41" s="313"/>
      <c r="Q41" s="313"/>
    </row>
    <row r="42" spans="1:17" ht="12.75">
      <c r="A42" s="301"/>
      <c r="B42" s="302" t="s">
        <v>410</v>
      </c>
      <c r="C42" s="310"/>
      <c r="D42" s="310"/>
      <c r="E42" s="316">
        <f>F42+G42</f>
        <v>618160</v>
      </c>
      <c r="F42" s="316">
        <v>132190</v>
      </c>
      <c r="G42" s="316">
        <v>485970</v>
      </c>
      <c r="H42" s="313"/>
      <c r="I42" s="313"/>
      <c r="J42" s="313"/>
      <c r="K42" s="313"/>
      <c r="L42" s="313"/>
      <c r="M42" s="313"/>
      <c r="N42" s="314"/>
      <c r="O42" s="314"/>
      <c r="P42" s="313"/>
      <c r="Q42" s="313"/>
    </row>
    <row r="43" spans="1:17" ht="12.75">
      <c r="A43" s="301"/>
      <c r="B43" s="302" t="s">
        <v>433</v>
      </c>
      <c r="C43" s="310"/>
      <c r="D43" s="310"/>
      <c r="E43" s="311">
        <f>F43+G43</f>
        <v>0</v>
      </c>
      <c r="F43" s="311"/>
      <c r="G43" s="311"/>
      <c r="H43" s="313"/>
      <c r="I43" s="313"/>
      <c r="J43" s="313"/>
      <c r="K43" s="313"/>
      <c r="L43" s="313"/>
      <c r="M43" s="313"/>
      <c r="N43" s="314"/>
      <c r="O43" s="314"/>
      <c r="P43" s="313"/>
      <c r="Q43" s="313"/>
    </row>
    <row r="44" spans="1:17" ht="12.75">
      <c r="A44" s="301" t="s">
        <v>443</v>
      </c>
      <c r="B44" s="302" t="s">
        <v>423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</row>
    <row r="45" spans="1:17" ht="12.75">
      <c r="A45" s="301"/>
      <c r="B45" s="302" t="s">
        <v>424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</row>
    <row r="46" spans="1:17" ht="12.75">
      <c r="A46" s="301"/>
      <c r="B46" s="302" t="s">
        <v>425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</row>
    <row r="47" spans="1:17" ht="12.75">
      <c r="A47" s="301"/>
      <c r="B47" s="302" t="s">
        <v>426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</row>
    <row r="48" spans="1:17" ht="12.75" customHeight="1">
      <c r="A48" s="301" t="s">
        <v>444</v>
      </c>
      <c r="B48" s="302" t="s">
        <v>423</v>
      </c>
      <c r="C48" s="321" t="s">
        <v>445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</row>
    <row r="49" spans="1:17" ht="12.75">
      <c r="A49" s="301"/>
      <c r="B49" s="302" t="s">
        <v>424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</row>
    <row r="50" spans="1:17" ht="12.75">
      <c r="A50" s="301"/>
      <c r="B50" s="302" t="s">
        <v>425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</row>
    <row r="51" spans="1:17" ht="12.75">
      <c r="A51" s="301"/>
      <c r="B51" s="302" t="s">
        <v>426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</row>
    <row r="52" spans="1:17" ht="15" customHeight="1">
      <c r="A52" s="301"/>
      <c r="B52" s="305" t="s">
        <v>429</v>
      </c>
      <c r="C52" s="305"/>
      <c r="D52" s="306" t="s">
        <v>446</v>
      </c>
      <c r="E52" s="307">
        <f>SUM(E53:E56)</f>
        <v>1882000</v>
      </c>
      <c r="F52" s="307">
        <f>SUM(F53:F56)</f>
        <v>988130</v>
      </c>
      <c r="G52" s="307">
        <f>SUM(G53:G56)</f>
        <v>893870</v>
      </c>
      <c r="H52" s="307">
        <f>I52+M52</f>
        <v>1531260</v>
      </c>
      <c r="I52" s="307">
        <f>J52+K52+L52</f>
        <v>637390</v>
      </c>
      <c r="J52" s="307"/>
      <c r="K52" s="307"/>
      <c r="L52" s="307">
        <v>637390</v>
      </c>
      <c r="M52" s="307">
        <f>N52+P52+Q52</f>
        <v>893870</v>
      </c>
      <c r="N52" s="309"/>
      <c r="O52" s="309"/>
      <c r="P52" s="307"/>
      <c r="Q52" s="307">
        <v>893870</v>
      </c>
    </row>
    <row r="53" spans="1:17" ht="12.75">
      <c r="A53" s="301"/>
      <c r="B53" s="302" t="s">
        <v>431</v>
      </c>
      <c r="C53" s="310"/>
      <c r="D53" s="310"/>
      <c r="E53" s="311">
        <v>46000</v>
      </c>
      <c r="F53" s="311">
        <v>46000</v>
      </c>
      <c r="G53" s="311"/>
      <c r="H53" s="313"/>
      <c r="I53" s="313"/>
      <c r="J53" s="313"/>
      <c r="K53" s="313"/>
      <c r="L53" s="313"/>
      <c r="M53" s="313"/>
      <c r="N53" s="314"/>
      <c r="O53" s="314"/>
      <c r="P53" s="313"/>
      <c r="Q53" s="313"/>
    </row>
    <row r="54" spans="1:17" ht="12.75">
      <c r="A54" s="301"/>
      <c r="B54" s="302" t="s">
        <v>432</v>
      </c>
      <c r="C54" s="310"/>
      <c r="D54" s="310"/>
      <c r="E54" s="311">
        <v>36500</v>
      </c>
      <c r="F54" s="311">
        <v>36500</v>
      </c>
      <c r="G54" s="311"/>
      <c r="H54" s="313"/>
      <c r="I54" s="313"/>
      <c r="J54" s="313"/>
      <c r="K54" s="313"/>
      <c r="L54" s="313"/>
      <c r="M54" s="313"/>
      <c r="N54" s="314"/>
      <c r="O54" s="314"/>
      <c r="P54" s="313"/>
      <c r="Q54" s="313"/>
    </row>
    <row r="55" spans="1:17" ht="12.75">
      <c r="A55" s="301"/>
      <c r="B55" s="302" t="s">
        <v>447</v>
      </c>
      <c r="C55" s="310"/>
      <c r="D55" s="310"/>
      <c r="E55" s="316">
        <f>F55+G55</f>
        <v>1531260</v>
      </c>
      <c r="F55" s="316">
        <v>637390</v>
      </c>
      <c r="G55" s="316">
        <v>893870</v>
      </c>
      <c r="H55" s="313"/>
      <c r="I55" s="313"/>
      <c r="J55" s="313"/>
      <c r="K55" s="313"/>
      <c r="L55" s="313"/>
      <c r="M55" s="313"/>
      <c r="N55" s="314"/>
      <c r="O55" s="314"/>
      <c r="P55" s="313"/>
      <c r="Q55" s="313"/>
    </row>
    <row r="56" spans="1:17" ht="12.75">
      <c r="A56" s="301"/>
      <c r="B56" s="302" t="s">
        <v>433</v>
      </c>
      <c r="C56" s="310"/>
      <c r="D56" s="310"/>
      <c r="E56" s="311">
        <f>F56+G56</f>
        <v>268240</v>
      </c>
      <c r="F56" s="311">
        <v>268240</v>
      </c>
      <c r="G56" s="311"/>
      <c r="H56" s="313"/>
      <c r="I56" s="313"/>
      <c r="J56" s="313"/>
      <c r="K56" s="313"/>
      <c r="L56" s="313"/>
      <c r="M56" s="313"/>
      <c r="N56" s="314"/>
      <c r="O56" s="314"/>
      <c r="P56" s="313"/>
      <c r="Q56" s="313"/>
    </row>
    <row r="57" spans="1:17" ht="12.75" customHeight="1">
      <c r="A57" s="301" t="s">
        <v>448</v>
      </c>
      <c r="B57" s="302" t="s">
        <v>423</v>
      </c>
      <c r="C57" s="321" t="s">
        <v>449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</row>
    <row r="58" spans="1:17" ht="12.75">
      <c r="A58" s="301"/>
      <c r="B58" s="302" t="s">
        <v>424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</row>
    <row r="59" spans="1:17" ht="12.75">
      <c r="A59" s="301"/>
      <c r="B59" s="302" t="s">
        <v>425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</row>
    <row r="60" spans="1:17" ht="12.75">
      <c r="A60" s="301"/>
      <c r="B60" s="302" t="s">
        <v>426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</row>
    <row r="61" spans="1:17" ht="14.25" customHeight="1">
      <c r="A61" s="301"/>
      <c r="B61" s="305" t="s">
        <v>429</v>
      </c>
      <c r="C61" s="305"/>
      <c r="D61" s="306" t="s">
        <v>450</v>
      </c>
      <c r="E61" s="307">
        <f>SUM(E62:E64)</f>
        <v>29020</v>
      </c>
      <c r="F61" s="307">
        <f>SUM(F62:F64)</f>
        <v>5800</v>
      </c>
      <c r="G61" s="307">
        <f>SUM(G62:G64)</f>
        <v>23220</v>
      </c>
      <c r="H61" s="307">
        <f>I61+M61</f>
        <v>29020</v>
      </c>
      <c r="I61" s="307">
        <f>J61+K61+L61</f>
        <v>5800</v>
      </c>
      <c r="J61" s="307"/>
      <c r="K61" s="307"/>
      <c r="L61" s="307">
        <v>5800</v>
      </c>
      <c r="M61" s="307">
        <f>N61+P61+Q61</f>
        <v>23220</v>
      </c>
      <c r="N61" s="309"/>
      <c r="O61" s="309"/>
      <c r="P61" s="307"/>
      <c r="Q61" s="307">
        <v>23220</v>
      </c>
    </row>
    <row r="62" spans="1:17" ht="12.75">
      <c r="A62" s="301"/>
      <c r="B62" s="302" t="s">
        <v>432</v>
      </c>
      <c r="C62" s="310"/>
      <c r="D62" s="310"/>
      <c r="E62" s="311"/>
      <c r="F62" s="311"/>
      <c r="G62" s="311"/>
      <c r="H62" s="313"/>
      <c r="I62" s="313"/>
      <c r="J62" s="313"/>
      <c r="K62" s="313"/>
      <c r="L62" s="313"/>
      <c r="M62" s="313"/>
      <c r="N62" s="314"/>
      <c r="O62" s="314"/>
      <c r="P62" s="313"/>
      <c r="Q62" s="313"/>
    </row>
    <row r="63" spans="1:17" ht="12.75">
      <c r="A63" s="301"/>
      <c r="B63" s="302" t="s">
        <v>447</v>
      </c>
      <c r="C63" s="310"/>
      <c r="D63" s="310"/>
      <c r="E63" s="316">
        <f>F63+G63</f>
        <v>29020</v>
      </c>
      <c r="F63" s="316">
        <v>5800</v>
      </c>
      <c r="G63" s="316">
        <v>23220</v>
      </c>
      <c r="H63" s="313"/>
      <c r="I63" s="313"/>
      <c r="J63" s="313"/>
      <c r="K63" s="313"/>
      <c r="L63" s="313"/>
      <c r="M63" s="313"/>
      <c r="N63" s="314"/>
      <c r="O63" s="314"/>
      <c r="P63" s="313"/>
      <c r="Q63" s="313"/>
    </row>
    <row r="64" spans="1:17" ht="12.75">
      <c r="A64" s="301"/>
      <c r="B64" s="302" t="s">
        <v>433</v>
      </c>
      <c r="C64" s="310"/>
      <c r="D64" s="310"/>
      <c r="E64" s="311"/>
      <c r="F64" s="311"/>
      <c r="G64" s="311"/>
      <c r="H64" s="313"/>
      <c r="I64" s="313"/>
      <c r="J64" s="313"/>
      <c r="K64" s="313"/>
      <c r="L64" s="313"/>
      <c r="M64" s="313"/>
      <c r="N64" s="314"/>
      <c r="O64" s="314"/>
      <c r="P64" s="313"/>
      <c r="Q64" s="313"/>
    </row>
    <row r="65" spans="1:17" ht="12.75" customHeight="1">
      <c r="A65" s="301" t="s">
        <v>451</v>
      </c>
      <c r="B65" s="302" t="s">
        <v>423</v>
      </c>
      <c r="C65" s="321" t="s">
        <v>452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</row>
    <row r="66" spans="1:17" ht="12.75">
      <c r="A66" s="301"/>
      <c r="B66" s="302" t="s">
        <v>424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</row>
    <row r="67" spans="1:17" ht="12.75">
      <c r="A67" s="301"/>
      <c r="B67" s="302" t="s">
        <v>425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</row>
    <row r="68" spans="1:17" ht="12.75">
      <c r="A68" s="301"/>
      <c r="B68" s="302" t="s">
        <v>426</v>
      </c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</row>
    <row r="69" spans="1:17" ht="13.5" customHeight="1">
      <c r="A69" s="301"/>
      <c r="B69" s="305" t="s">
        <v>429</v>
      </c>
      <c r="C69" s="305"/>
      <c r="D69" s="306" t="s">
        <v>453</v>
      </c>
      <c r="E69" s="307">
        <f>SUM(E70:E71)</f>
        <v>65600</v>
      </c>
      <c r="F69" s="307">
        <f>SUM(F70:F71)</f>
        <v>26190</v>
      </c>
      <c r="G69" s="307">
        <f>SUM(G70:G71)</f>
        <v>39410</v>
      </c>
      <c r="H69" s="307">
        <f>I69+M69</f>
        <v>65600</v>
      </c>
      <c r="I69" s="307">
        <f>J69+K69+L69</f>
        <v>26190</v>
      </c>
      <c r="J69" s="307"/>
      <c r="K69" s="307"/>
      <c r="L69" s="307">
        <v>26190</v>
      </c>
      <c r="M69" s="307">
        <f>N69+P69+Q69</f>
        <v>39410</v>
      </c>
      <c r="N69" s="309"/>
      <c r="O69" s="309"/>
      <c r="P69" s="307"/>
      <c r="Q69" s="307">
        <v>39410</v>
      </c>
    </row>
    <row r="70" spans="1:17" ht="12.75">
      <c r="A70" s="301"/>
      <c r="B70" s="302" t="s">
        <v>447</v>
      </c>
      <c r="C70" s="310"/>
      <c r="D70" s="310"/>
      <c r="E70" s="316">
        <f>F70+G70</f>
        <v>65600</v>
      </c>
      <c r="F70" s="316">
        <v>26190</v>
      </c>
      <c r="G70" s="316">
        <v>39410</v>
      </c>
      <c r="H70" s="313"/>
      <c r="I70" s="313"/>
      <c r="J70" s="313"/>
      <c r="K70" s="313"/>
      <c r="L70" s="313"/>
      <c r="M70" s="313"/>
      <c r="N70" s="314"/>
      <c r="O70" s="314"/>
      <c r="P70" s="313"/>
      <c r="Q70" s="313"/>
    </row>
    <row r="71" spans="1:17" ht="12.75">
      <c r="A71" s="301"/>
      <c r="B71" s="302" t="s">
        <v>433</v>
      </c>
      <c r="C71" s="310"/>
      <c r="D71" s="310"/>
      <c r="E71" s="311"/>
      <c r="F71" s="311"/>
      <c r="G71" s="311"/>
      <c r="H71" s="313"/>
      <c r="I71" s="313"/>
      <c r="J71" s="313"/>
      <c r="K71" s="313"/>
      <c r="L71" s="313"/>
      <c r="M71" s="313"/>
      <c r="N71" s="314"/>
      <c r="O71" s="314"/>
      <c r="P71" s="313"/>
      <c r="Q71" s="313"/>
    </row>
    <row r="72" spans="1:17" ht="12.75" customHeight="1">
      <c r="A72" s="301" t="s">
        <v>454</v>
      </c>
      <c r="B72" s="302" t="s">
        <v>423</v>
      </c>
      <c r="C72" s="321" t="s">
        <v>455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</row>
    <row r="73" spans="1:17" ht="12.75">
      <c r="A73" s="301"/>
      <c r="B73" s="302" t="s">
        <v>424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</row>
    <row r="74" spans="1:17" ht="12.75">
      <c r="A74" s="301"/>
      <c r="B74" s="302" t="s">
        <v>425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</row>
    <row r="75" spans="1:17" ht="12.75">
      <c r="A75" s="301"/>
      <c r="B75" s="302" t="s">
        <v>426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</row>
    <row r="76" spans="1:17" ht="13.5" customHeight="1">
      <c r="A76" s="301"/>
      <c r="B76" s="305" t="s">
        <v>429</v>
      </c>
      <c r="C76" s="305"/>
      <c r="D76" s="306" t="s">
        <v>453</v>
      </c>
      <c r="E76" s="307">
        <f>SUM(E77:E78)</f>
        <v>350000</v>
      </c>
      <c r="F76" s="307">
        <f>SUM(F77:F78)</f>
        <v>150000</v>
      </c>
      <c r="G76" s="307">
        <f>SUM(G77:G78)</f>
        <v>200000</v>
      </c>
      <c r="H76" s="307">
        <f>I76+M76</f>
        <v>350000</v>
      </c>
      <c r="I76" s="307">
        <v>150000</v>
      </c>
      <c r="J76" s="307"/>
      <c r="K76" s="307"/>
      <c r="L76" s="307">
        <v>150000</v>
      </c>
      <c r="M76" s="307">
        <v>200000</v>
      </c>
      <c r="N76" s="309"/>
      <c r="O76" s="309"/>
      <c r="P76" s="307"/>
      <c r="Q76" s="307">
        <v>200000</v>
      </c>
    </row>
    <row r="77" spans="1:17" ht="12.75">
      <c r="A77" s="301"/>
      <c r="B77" s="302" t="s">
        <v>447</v>
      </c>
      <c r="C77" s="310"/>
      <c r="D77" s="310"/>
      <c r="E77" s="316">
        <f>SUM(F77:G77)</f>
        <v>350000</v>
      </c>
      <c r="F77" s="316">
        <v>150000</v>
      </c>
      <c r="G77" s="316">
        <v>200000</v>
      </c>
      <c r="H77" s="313"/>
      <c r="I77" s="313"/>
      <c r="J77" s="313"/>
      <c r="K77" s="313"/>
      <c r="L77" s="313"/>
      <c r="M77" s="313"/>
      <c r="N77" s="314"/>
      <c r="O77" s="314"/>
      <c r="P77" s="313"/>
      <c r="Q77" s="313"/>
    </row>
    <row r="78" spans="1:17" ht="12.75">
      <c r="A78" s="301"/>
      <c r="B78" s="302" t="s">
        <v>433</v>
      </c>
      <c r="C78" s="310"/>
      <c r="D78" s="310"/>
      <c r="E78" s="311"/>
      <c r="F78" s="311"/>
      <c r="G78" s="311"/>
      <c r="H78" s="313"/>
      <c r="I78" s="313"/>
      <c r="J78" s="313"/>
      <c r="K78" s="313"/>
      <c r="L78" s="313"/>
      <c r="M78" s="313"/>
      <c r="N78" s="314"/>
      <c r="O78" s="314"/>
      <c r="P78" s="313"/>
      <c r="Q78" s="313"/>
    </row>
    <row r="79" spans="1:17" ht="11.25" customHeight="1">
      <c r="A79" s="322"/>
      <c r="B79" s="302" t="s">
        <v>423</v>
      </c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</row>
    <row r="80" spans="1:17" ht="11.25" customHeight="1">
      <c r="A80" s="301"/>
      <c r="B80" s="302" t="s">
        <v>424</v>
      </c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</row>
    <row r="81" spans="1:17" ht="11.25" customHeight="1">
      <c r="A81" s="301"/>
      <c r="B81" s="302" t="s">
        <v>425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</row>
    <row r="82" spans="1:17" ht="11.25" customHeight="1">
      <c r="A82" s="301"/>
      <c r="B82" s="302" t="s">
        <v>426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</row>
    <row r="83" spans="1:20" s="328" customFormat="1" ht="15" customHeight="1">
      <c r="A83" s="301"/>
      <c r="B83" s="323" t="s">
        <v>456</v>
      </c>
      <c r="C83" s="324"/>
      <c r="D83" s="323"/>
      <c r="E83" s="325"/>
      <c r="F83" s="325"/>
      <c r="G83" s="325"/>
      <c r="H83" s="325"/>
      <c r="I83" s="325"/>
      <c r="J83" s="325"/>
      <c r="K83" s="325"/>
      <c r="L83" s="325"/>
      <c r="M83" s="325"/>
      <c r="N83" s="326"/>
      <c r="O83" s="326"/>
      <c r="P83" s="325"/>
      <c r="Q83" s="325"/>
      <c r="R83" s="327"/>
      <c r="S83" s="327"/>
      <c r="T83" s="327"/>
    </row>
    <row r="84" spans="1:17" ht="12.75">
      <c r="A84" s="301"/>
      <c r="B84" s="302" t="s">
        <v>431</v>
      </c>
      <c r="C84" s="310"/>
      <c r="D84" s="310"/>
      <c r="E84" s="311"/>
      <c r="F84" s="311"/>
      <c r="G84" s="311"/>
      <c r="H84" s="310"/>
      <c r="I84" s="310"/>
      <c r="J84" s="310"/>
      <c r="K84" s="310"/>
      <c r="L84" s="310"/>
      <c r="M84" s="310"/>
      <c r="N84" s="310"/>
      <c r="O84" s="310"/>
      <c r="P84" s="310"/>
      <c r="Q84" s="310"/>
    </row>
    <row r="85" spans="1:17" ht="12.75">
      <c r="A85" s="301"/>
      <c r="B85" s="302" t="s">
        <v>457</v>
      </c>
      <c r="C85" s="310"/>
      <c r="D85" s="310"/>
      <c r="E85" s="311"/>
      <c r="F85" s="311"/>
      <c r="G85" s="311"/>
      <c r="H85" s="310"/>
      <c r="I85" s="310"/>
      <c r="J85" s="310"/>
      <c r="K85" s="310"/>
      <c r="L85" s="310"/>
      <c r="M85" s="310"/>
      <c r="N85" s="310"/>
      <c r="O85" s="310"/>
      <c r="P85" s="310"/>
      <c r="Q85" s="310"/>
    </row>
    <row r="86" spans="1:17" ht="12.75">
      <c r="A86" s="301"/>
      <c r="B86" s="302" t="s">
        <v>458</v>
      </c>
      <c r="C86" s="310"/>
      <c r="D86" s="310"/>
      <c r="E86" s="302"/>
      <c r="F86" s="302"/>
      <c r="G86" s="302"/>
      <c r="H86" s="310"/>
      <c r="I86" s="310"/>
      <c r="J86" s="310"/>
      <c r="K86" s="310"/>
      <c r="L86" s="310"/>
      <c r="M86" s="310"/>
      <c r="N86" s="310"/>
      <c r="O86" s="310"/>
      <c r="P86" s="310"/>
      <c r="Q86" s="310"/>
    </row>
    <row r="87" spans="1:17" ht="12.75" customHeight="1">
      <c r="A87" s="329"/>
      <c r="B87" s="330" t="s">
        <v>459</v>
      </c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</row>
    <row r="88" spans="1:17" s="300" customFormat="1" ht="23.25" customHeight="1">
      <c r="A88" s="331" t="s">
        <v>460</v>
      </c>
      <c r="B88" s="331"/>
      <c r="C88" s="331" t="s">
        <v>399</v>
      </c>
      <c r="D88" s="331"/>
      <c r="E88" s="332">
        <f>E83+E10</f>
        <v>6746820</v>
      </c>
      <c r="F88" s="333">
        <f>F83+F10</f>
        <v>4297317</v>
      </c>
      <c r="G88" s="334">
        <f>G83+G10</f>
        <v>2449503</v>
      </c>
      <c r="H88" s="334">
        <f>H83+H10</f>
        <v>5580300</v>
      </c>
      <c r="I88" s="334">
        <f>I83+I10</f>
        <v>3916737</v>
      </c>
      <c r="J88" s="333">
        <f>J79+J10</f>
        <v>0</v>
      </c>
      <c r="K88" s="335">
        <f>K79+K10</f>
        <v>0</v>
      </c>
      <c r="L88" s="333">
        <f>L83+L10</f>
        <v>3916737</v>
      </c>
      <c r="M88" s="333">
        <f>M83+M10</f>
        <v>1663563</v>
      </c>
      <c r="N88" s="336">
        <f>+N79+N10</f>
        <v>0</v>
      </c>
      <c r="O88" s="336"/>
      <c r="P88" s="335">
        <f>P79+P10</f>
        <v>0</v>
      </c>
      <c r="Q88" s="333">
        <f>Q83+Q10</f>
        <v>1663563</v>
      </c>
    </row>
    <row r="90" spans="1:10" ht="12.75">
      <c r="A90" s="337" t="s">
        <v>461</v>
      </c>
      <c r="B90" s="337"/>
      <c r="C90" s="337"/>
      <c r="D90" s="337"/>
      <c r="E90" s="337"/>
      <c r="F90" s="337"/>
      <c r="G90" s="337"/>
      <c r="H90" s="337"/>
      <c r="I90" s="337"/>
      <c r="J90" s="337"/>
    </row>
    <row r="91" spans="1:17" ht="12.75">
      <c r="A91" s="288" t="s">
        <v>462</v>
      </c>
      <c r="Q91" s="338"/>
    </row>
    <row r="92" spans="5:9" ht="12.75">
      <c r="E92" s="339"/>
      <c r="F92" s="339"/>
      <c r="G92" s="339"/>
      <c r="H92" s="339"/>
      <c r="I92" s="339"/>
    </row>
    <row r="93" ht="12.75">
      <c r="B93" s="340" t="s">
        <v>133</v>
      </c>
    </row>
    <row r="95" spans="7:9" ht="12.75">
      <c r="G95" s="341"/>
      <c r="H95" s="341"/>
      <c r="I95" s="300"/>
    </row>
    <row r="96" spans="7:9" ht="12.75">
      <c r="G96" s="341"/>
      <c r="H96" s="341"/>
      <c r="I96" s="300"/>
    </row>
  </sheetData>
  <mergeCells count="146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N9:O9"/>
    <mergeCell ref="C10:D10"/>
    <mergeCell ref="N10:O10"/>
    <mergeCell ref="A11:A14"/>
    <mergeCell ref="C11:Q14"/>
    <mergeCell ref="A15:A23"/>
    <mergeCell ref="C15:Q18"/>
    <mergeCell ref="N19:O19"/>
    <mergeCell ref="C20:C23"/>
    <mergeCell ref="D20:D23"/>
    <mergeCell ref="H20:H23"/>
    <mergeCell ref="I20:I23"/>
    <mergeCell ref="J20:J23"/>
    <mergeCell ref="K20:K23"/>
    <mergeCell ref="L20:L23"/>
    <mergeCell ref="M20:M23"/>
    <mergeCell ref="N20:O23"/>
    <mergeCell ref="P20:P23"/>
    <mergeCell ref="Q20:Q23"/>
    <mergeCell ref="A24:A27"/>
    <mergeCell ref="C24:Q27"/>
    <mergeCell ref="A28:A35"/>
    <mergeCell ref="C28:Q31"/>
    <mergeCell ref="N32:O32"/>
    <mergeCell ref="C33:C35"/>
    <mergeCell ref="D33:D35"/>
    <mergeCell ref="H33:H35"/>
    <mergeCell ref="I33:I35"/>
    <mergeCell ref="J33:J35"/>
    <mergeCell ref="K33:K35"/>
    <mergeCell ref="L33:L35"/>
    <mergeCell ref="M33:M35"/>
    <mergeCell ref="N33:O35"/>
    <mergeCell ref="P33:P35"/>
    <mergeCell ref="Q33:Q35"/>
    <mergeCell ref="A36:A43"/>
    <mergeCell ref="C36:Q39"/>
    <mergeCell ref="N40:O40"/>
    <mergeCell ref="C41:C43"/>
    <mergeCell ref="D41:D43"/>
    <mergeCell ref="H41:H43"/>
    <mergeCell ref="I41:I43"/>
    <mergeCell ref="J41:J43"/>
    <mergeCell ref="K41:K43"/>
    <mergeCell ref="L41:L43"/>
    <mergeCell ref="M41:M43"/>
    <mergeCell ref="N41:O43"/>
    <mergeCell ref="P41:P43"/>
    <mergeCell ref="Q41:Q43"/>
    <mergeCell ref="A44:A47"/>
    <mergeCell ref="C44:Q47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M53:M56"/>
    <mergeCell ref="N53:O56"/>
    <mergeCell ref="P53:P56"/>
    <mergeCell ref="Q53:Q56"/>
    <mergeCell ref="A57:A64"/>
    <mergeCell ref="C57:Q60"/>
    <mergeCell ref="N61:O61"/>
    <mergeCell ref="C62:C64"/>
    <mergeCell ref="D62:D64"/>
    <mergeCell ref="H62:H64"/>
    <mergeCell ref="I62:I64"/>
    <mergeCell ref="J62:J64"/>
    <mergeCell ref="K62:K64"/>
    <mergeCell ref="L62:L64"/>
    <mergeCell ref="M62:M64"/>
    <mergeCell ref="N62:O64"/>
    <mergeCell ref="P62:P64"/>
    <mergeCell ref="Q62:Q64"/>
    <mergeCell ref="A65:A71"/>
    <mergeCell ref="C65:Q68"/>
    <mergeCell ref="N69:O69"/>
    <mergeCell ref="C70:C71"/>
    <mergeCell ref="D70:D71"/>
    <mergeCell ref="H70:H71"/>
    <mergeCell ref="I70:I71"/>
    <mergeCell ref="J70:J71"/>
    <mergeCell ref="K70:K71"/>
    <mergeCell ref="L70:L71"/>
    <mergeCell ref="M70:M71"/>
    <mergeCell ref="N70:O71"/>
    <mergeCell ref="P70:P71"/>
    <mergeCell ref="Q70:Q71"/>
    <mergeCell ref="A72:A78"/>
    <mergeCell ref="C72:Q75"/>
    <mergeCell ref="N76:O76"/>
    <mergeCell ref="C77:C78"/>
    <mergeCell ref="D77:D78"/>
    <mergeCell ref="H77:H78"/>
    <mergeCell ref="I77:I78"/>
    <mergeCell ref="J77:J78"/>
    <mergeCell ref="K77:K78"/>
    <mergeCell ref="L77:L78"/>
    <mergeCell ref="M77:M78"/>
    <mergeCell ref="N77:O78"/>
    <mergeCell ref="P77:P78"/>
    <mergeCell ref="Q77:Q78"/>
    <mergeCell ref="C79:Q82"/>
    <mergeCell ref="A80:A86"/>
    <mergeCell ref="N83:O83"/>
    <mergeCell ref="C84:C86"/>
    <mergeCell ref="D84:D86"/>
    <mergeCell ref="H84:H86"/>
    <mergeCell ref="I84:I86"/>
    <mergeCell ref="J84:J86"/>
    <mergeCell ref="K84:K86"/>
    <mergeCell ref="L84:L86"/>
    <mergeCell ref="M84:M86"/>
    <mergeCell ref="N84:O86"/>
    <mergeCell ref="P84:P86"/>
    <mergeCell ref="Q84:Q86"/>
    <mergeCell ref="C87:Q87"/>
    <mergeCell ref="A88:B88"/>
    <mergeCell ref="C88:D88"/>
    <mergeCell ref="N88:O88"/>
    <mergeCell ref="A90:J90"/>
  </mergeCells>
  <printOptions/>
  <pageMargins left="0.39375" right="0.39375" top="0.7479166666666667" bottom="0.5902777777777778" header="0.19652777777777777" footer="0.5118055555555555"/>
  <pageSetup horizontalDpi="300" verticalDpi="300" orientation="landscape" paperSize="9" scale="85"/>
  <headerFooter alignWithMargins="0">
    <oddHeader>&amp;R&amp;9Załącznik nr 4
do uchwały Rady  Gminy nr  XLIV/186/13
z dnia   30.12.13r.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1" sqref="A1"/>
    </sheetView>
  </sheetViews>
  <sheetFormatPr defaultColWidth="9.00390625" defaultRowHeight="12.75"/>
  <cols>
    <col min="1" max="1" width="5.625" style="108" customWidth="1"/>
    <col min="2" max="2" width="8.875" style="108" customWidth="1"/>
    <col min="3" max="3" width="6.875" style="108" customWidth="1"/>
    <col min="4" max="4" width="14.25390625" style="108" customWidth="1"/>
    <col min="5" max="5" width="14.875" style="108" customWidth="1"/>
    <col min="6" max="6" width="13.625" style="108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54" t="s">
        <v>463</v>
      </c>
      <c r="B1" s="254"/>
      <c r="C1" s="254"/>
      <c r="D1" s="254"/>
      <c r="E1" s="254"/>
      <c r="F1" s="254"/>
      <c r="G1" s="254"/>
      <c r="H1" s="254"/>
      <c r="I1" s="254"/>
      <c r="J1" s="254"/>
    </row>
    <row r="2" ht="23.25" customHeight="1">
      <c r="J2" s="342" t="s">
        <v>135</v>
      </c>
    </row>
    <row r="3" spans="1:11" s="344" customFormat="1" ht="20.25" customHeight="1">
      <c r="A3" s="257" t="s">
        <v>3</v>
      </c>
      <c r="B3" s="257" t="s">
        <v>4</v>
      </c>
      <c r="C3" s="257" t="s">
        <v>350</v>
      </c>
      <c r="D3" s="259" t="s">
        <v>464</v>
      </c>
      <c r="E3" s="259" t="s">
        <v>465</v>
      </c>
      <c r="F3" s="259" t="s">
        <v>140</v>
      </c>
      <c r="G3" s="259"/>
      <c r="H3" s="259"/>
      <c r="I3" s="259"/>
      <c r="J3" s="259"/>
      <c r="K3" s="343"/>
    </row>
    <row r="4" spans="1:11" s="344" customFormat="1" ht="20.25" customHeight="1">
      <c r="A4" s="257"/>
      <c r="B4" s="257"/>
      <c r="C4" s="257"/>
      <c r="D4" s="259"/>
      <c r="E4" s="259"/>
      <c r="F4" s="259" t="s">
        <v>466</v>
      </c>
      <c r="G4" s="259" t="s">
        <v>138</v>
      </c>
      <c r="H4" s="259"/>
      <c r="I4" s="259"/>
      <c r="J4" s="259" t="s">
        <v>467</v>
      </c>
      <c r="K4" s="343"/>
    </row>
    <row r="5" spans="1:11" s="344" customFormat="1" ht="65.25" customHeight="1">
      <c r="A5" s="257"/>
      <c r="B5" s="257"/>
      <c r="C5" s="257"/>
      <c r="D5" s="259"/>
      <c r="E5" s="259"/>
      <c r="F5" s="259"/>
      <c r="G5" s="259" t="s">
        <v>468</v>
      </c>
      <c r="H5" s="259" t="s">
        <v>469</v>
      </c>
      <c r="I5" s="259" t="s">
        <v>470</v>
      </c>
      <c r="J5" s="259"/>
      <c r="K5" s="343"/>
    </row>
    <row r="6" spans="1:11" ht="9" customHeight="1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263">
        <v>6</v>
      </c>
      <c r="G6" s="263">
        <v>7</v>
      </c>
      <c r="H6" s="263">
        <v>8</v>
      </c>
      <c r="I6" s="263">
        <v>9</v>
      </c>
      <c r="J6" s="263">
        <v>10</v>
      </c>
      <c r="K6" s="345"/>
    </row>
    <row r="7" spans="1:11" ht="24.75" customHeight="1">
      <c r="A7" s="346">
        <v>750</v>
      </c>
      <c r="B7" s="347"/>
      <c r="C7" s="347"/>
      <c r="D7" s="346">
        <f>SUM(D8)</f>
        <v>47863</v>
      </c>
      <c r="E7" s="346">
        <f>SUM(E8)</f>
        <v>47863</v>
      </c>
      <c r="F7" s="346">
        <f>SUM(F8)</f>
        <v>47863</v>
      </c>
      <c r="G7" s="346">
        <f>G8</f>
        <v>39000</v>
      </c>
      <c r="H7" s="346">
        <f>SUM(H8:H10)</f>
        <v>7660</v>
      </c>
      <c r="I7" s="346"/>
      <c r="J7" s="346"/>
      <c r="K7" s="345"/>
    </row>
    <row r="8" spans="1:11" ht="19.5" customHeight="1">
      <c r="A8" s="348"/>
      <c r="B8" s="349">
        <v>75011</v>
      </c>
      <c r="C8" s="274"/>
      <c r="D8" s="350">
        <f>SUM(D9:D14)</f>
        <v>47863</v>
      </c>
      <c r="E8" s="350">
        <f>SUM(E9:E15)</f>
        <v>47863</v>
      </c>
      <c r="F8" s="350">
        <f>SUM(F9:F15)</f>
        <v>47863</v>
      </c>
      <c r="G8" s="350">
        <f>SUM(G9:G15)</f>
        <v>39000</v>
      </c>
      <c r="H8" s="350">
        <f>SUM(H9:H15)</f>
        <v>7660</v>
      </c>
      <c r="I8" s="350"/>
      <c r="J8" s="350"/>
      <c r="K8" s="345"/>
    </row>
    <row r="9" spans="1:11" ht="19.5" customHeight="1">
      <c r="A9" s="348"/>
      <c r="B9" s="349"/>
      <c r="C9" s="274">
        <v>2010</v>
      </c>
      <c r="D9" s="348">
        <v>47863</v>
      </c>
      <c r="E9" s="350"/>
      <c r="F9" s="350"/>
      <c r="G9" s="350"/>
      <c r="H9" s="350"/>
      <c r="I9" s="350"/>
      <c r="J9" s="350"/>
      <c r="K9" s="345"/>
    </row>
    <row r="10" spans="1:11" ht="19.5" customHeight="1">
      <c r="A10" s="348"/>
      <c r="B10" s="274"/>
      <c r="C10" s="274">
        <v>4010</v>
      </c>
      <c r="D10" s="348"/>
      <c r="E10" s="348">
        <v>39000</v>
      </c>
      <c r="F10" s="348">
        <v>39000</v>
      </c>
      <c r="G10" s="348">
        <v>39000</v>
      </c>
      <c r="H10" s="348"/>
      <c r="I10" s="348"/>
      <c r="J10" s="348"/>
      <c r="K10" s="345"/>
    </row>
    <row r="11" spans="1:11" ht="19.5" customHeight="1">
      <c r="A11" s="348"/>
      <c r="B11" s="274"/>
      <c r="C11" s="274">
        <v>4110</v>
      </c>
      <c r="D11" s="348"/>
      <c r="E11" s="348">
        <v>6704</v>
      </c>
      <c r="F11" s="348">
        <v>6704</v>
      </c>
      <c r="G11" s="348"/>
      <c r="H11" s="348">
        <v>6704</v>
      </c>
      <c r="I11" s="348"/>
      <c r="J11" s="348"/>
      <c r="K11" s="345"/>
    </row>
    <row r="12" spans="1:11" ht="19.5" customHeight="1">
      <c r="A12" s="348"/>
      <c r="B12" s="274"/>
      <c r="C12" s="274">
        <v>4120</v>
      </c>
      <c r="D12" s="348"/>
      <c r="E12" s="348">
        <v>956</v>
      </c>
      <c r="F12" s="348">
        <v>956</v>
      </c>
      <c r="G12" s="348"/>
      <c r="H12" s="348">
        <v>956</v>
      </c>
      <c r="I12" s="348"/>
      <c r="J12" s="348"/>
      <c r="K12" s="345"/>
    </row>
    <row r="13" spans="1:11" ht="19.5" customHeight="1">
      <c r="A13" s="348"/>
      <c r="B13" s="274"/>
      <c r="C13" s="274">
        <v>4210</v>
      </c>
      <c r="D13" s="348"/>
      <c r="E13" s="348">
        <v>300</v>
      </c>
      <c r="F13" s="348">
        <v>300</v>
      </c>
      <c r="G13" s="348"/>
      <c r="H13" s="348"/>
      <c r="I13" s="348"/>
      <c r="J13" s="348"/>
      <c r="K13" s="345"/>
    </row>
    <row r="14" spans="1:11" ht="19.5" customHeight="1">
      <c r="A14" s="348"/>
      <c r="B14" s="274"/>
      <c r="C14" s="274">
        <v>4300</v>
      </c>
      <c r="D14" s="348"/>
      <c r="E14" s="348">
        <v>503</v>
      </c>
      <c r="F14" s="348">
        <v>503</v>
      </c>
      <c r="G14" s="348"/>
      <c r="H14" s="348"/>
      <c r="I14" s="348"/>
      <c r="J14" s="348"/>
      <c r="K14" s="345"/>
    </row>
    <row r="15" spans="1:11" ht="19.5" customHeight="1">
      <c r="A15" s="348"/>
      <c r="B15" s="274"/>
      <c r="C15" s="274">
        <v>4410</v>
      </c>
      <c r="D15" s="348"/>
      <c r="E15" s="348">
        <v>400</v>
      </c>
      <c r="F15" s="348">
        <v>400</v>
      </c>
      <c r="G15" s="348"/>
      <c r="H15" s="348"/>
      <c r="I15" s="348"/>
      <c r="J15" s="348"/>
      <c r="K15" s="345"/>
    </row>
    <row r="16" spans="1:11" ht="23.25" customHeight="1">
      <c r="A16" s="351">
        <v>751</v>
      </c>
      <c r="B16" s="352"/>
      <c r="C16" s="352"/>
      <c r="D16" s="351">
        <v>1340</v>
      </c>
      <c r="E16" s="351">
        <v>1340</v>
      </c>
      <c r="F16" s="351">
        <v>1340</v>
      </c>
      <c r="G16" s="351">
        <v>1340</v>
      </c>
      <c r="H16" s="351"/>
      <c r="I16" s="351"/>
      <c r="J16" s="351"/>
      <c r="K16" s="345"/>
    </row>
    <row r="17" spans="1:13" ht="19.5" customHeight="1">
      <c r="A17" s="353"/>
      <c r="B17" s="354">
        <v>75101</v>
      </c>
      <c r="C17" s="354"/>
      <c r="D17" s="353">
        <f>SUM(D18:D19)</f>
        <v>1340</v>
      </c>
      <c r="E17" s="353">
        <f>SUM(E19:E19)</f>
        <v>1340</v>
      </c>
      <c r="F17" s="353">
        <f>SUM(F18:F19)</f>
        <v>1340</v>
      </c>
      <c r="G17" s="353"/>
      <c r="H17" s="353"/>
      <c r="I17" s="353"/>
      <c r="J17" s="353"/>
      <c r="K17" s="345"/>
      <c r="M17" s="82"/>
    </row>
    <row r="18" spans="1:11" ht="19.5" customHeight="1">
      <c r="A18" s="348"/>
      <c r="B18" s="274"/>
      <c r="C18" s="274">
        <v>2010</v>
      </c>
      <c r="D18" s="348">
        <v>1340</v>
      </c>
      <c r="E18" s="348"/>
      <c r="F18" s="348"/>
      <c r="G18" s="348"/>
      <c r="H18" s="348"/>
      <c r="I18" s="348"/>
      <c r="J18" s="348"/>
      <c r="K18" s="345"/>
    </row>
    <row r="19" spans="1:11" ht="19.5" customHeight="1">
      <c r="A19" s="348"/>
      <c r="B19" s="274"/>
      <c r="C19" s="274">
        <v>4300</v>
      </c>
      <c r="D19" s="348"/>
      <c r="E19" s="348">
        <v>1340</v>
      </c>
      <c r="F19" s="348">
        <v>1340</v>
      </c>
      <c r="G19" s="348"/>
      <c r="H19" s="348"/>
      <c r="I19" s="348"/>
      <c r="J19" s="348"/>
      <c r="K19" s="345"/>
    </row>
    <row r="20" spans="1:11" ht="22.5" customHeight="1">
      <c r="A20" s="351">
        <v>851</v>
      </c>
      <c r="B20" s="352"/>
      <c r="C20" s="352"/>
      <c r="D20" s="351">
        <v>869</v>
      </c>
      <c r="E20" s="351">
        <v>869</v>
      </c>
      <c r="F20" s="351">
        <v>869</v>
      </c>
      <c r="G20" s="351"/>
      <c r="H20" s="351"/>
      <c r="I20" s="351"/>
      <c r="J20" s="351"/>
      <c r="K20" s="345"/>
    </row>
    <row r="21" spans="1:11" ht="19.5" customHeight="1">
      <c r="A21" s="348"/>
      <c r="B21" s="349">
        <v>85195</v>
      </c>
      <c r="C21" s="349"/>
      <c r="D21" s="350">
        <f>SUM(D22:D23)</f>
        <v>869</v>
      </c>
      <c r="E21" s="350">
        <f>SUM(E22:E23)</f>
        <v>869</v>
      </c>
      <c r="F21" s="350">
        <f>SUM(F22:F23)</f>
        <v>869</v>
      </c>
      <c r="G21" s="350"/>
      <c r="H21" s="350"/>
      <c r="I21" s="350"/>
      <c r="J21" s="350"/>
      <c r="K21" s="345"/>
    </row>
    <row r="22" spans="1:11" ht="19.5" customHeight="1">
      <c r="A22" s="348"/>
      <c r="B22" s="349"/>
      <c r="C22" s="274">
        <v>2010</v>
      </c>
      <c r="D22" s="348">
        <v>869</v>
      </c>
      <c r="E22" s="348"/>
      <c r="F22" s="350"/>
      <c r="G22" s="350"/>
      <c r="H22" s="350"/>
      <c r="I22" s="350"/>
      <c r="J22" s="350"/>
      <c r="K22" s="345"/>
    </row>
    <row r="23" spans="1:11" ht="19.5" customHeight="1">
      <c r="A23" s="348"/>
      <c r="B23" s="274"/>
      <c r="C23" s="274">
        <v>4300</v>
      </c>
      <c r="D23" s="348"/>
      <c r="E23" s="348">
        <v>869</v>
      </c>
      <c r="F23" s="348">
        <v>869</v>
      </c>
      <c r="G23" s="348"/>
      <c r="H23" s="348"/>
      <c r="I23" s="348"/>
      <c r="J23" s="348"/>
      <c r="K23" s="345"/>
    </row>
    <row r="24" spans="1:11" ht="25.5" customHeight="1">
      <c r="A24" s="351">
        <v>852</v>
      </c>
      <c r="B24" s="352"/>
      <c r="C24" s="352"/>
      <c r="D24" s="351">
        <f>D25+D37+D54</f>
        <v>3770863</v>
      </c>
      <c r="E24" s="351">
        <f>E25+E37+E54</f>
        <v>3770863</v>
      </c>
      <c r="F24" s="351">
        <f>F25+F37+F54</f>
        <v>3770863</v>
      </c>
      <c r="G24" s="351">
        <f>G25+G37+G54</f>
        <v>261864</v>
      </c>
      <c r="H24" s="351">
        <f>H25+H37+H54</f>
        <v>49441</v>
      </c>
      <c r="I24" s="351">
        <f>I25+I37+I54</f>
        <v>3311718</v>
      </c>
      <c r="J24" s="351">
        <f>J25+J37+J54</f>
        <v>0</v>
      </c>
      <c r="K24" s="345"/>
    </row>
    <row r="25" spans="1:11" ht="19.5" customHeight="1">
      <c r="A25" s="348"/>
      <c r="B25" s="349">
        <v>85212</v>
      </c>
      <c r="C25" s="349"/>
      <c r="D25" s="350">
        <f>SUM(D26:D35)</f>
        <v>3376116</v>
      </c>
      <c r="E25" s="350">
        <f>SUM(E26:E36)</f>
        <v>3376116</v>
      </c>
      <c r="F25" s="350">
        <f>SUM(F26:F36)</f>
        <v>3376116</v>
      </c>
      <c r="G25" s="350">
        <f>SUM(G26:G33)</f>
        <v>70164</v>
      </c>
      <c r="H25" s="350">
        <f>SUM(H26:H33)</f>
        <v>13381</v>
      </c>
      <c r="I25" s="350">
        <f>SUM(I26:I33)</f>
        <v>3276971</v>
      </c>
      <c r="J25" s="350"/>
      <c r="K25" s="345"/>
    </row>
    <row r="26" spans="1:11" ht="19.5" customHeight="1">
      <c r="A26" s="348"/>
      <c r="B26" s="274"/>
      <c r="C26" s="274">
        <v>2010</v>
      </c>
      <c r="D26" s="348">
        <v>3376116</v>
      </c>
      <c r="E26" s="348"/>
      <c r="F26" s="348"/>
      <c r="G26" s="348"/>
      <c r="H26" s="348"/>
      <c r="I26" s="348"/>
      <c r="J26" s="348"/>
      <c r="K26" s="345"/>
    </row>
    <row r="27" spans="1:11" ht="19.5" customHeight="1">
      <c r="A27" s="348"/>
      <c r="B27" s="274"/>
      <c r="C27" s="274">
        <v>3110</v>
      </c>
      <c r="D27" s="348"/>
      <c r="E27" s="348">
        <v>3276971</v>
      </c>
      <c r="F27" s="348">
        <v>3276971</v>
      </c>
      <c r="G27" s="348"/>
      <c r="H27" s="348"/>
      <c r="I27" s="348">
        <v>3276971</v>
      </c>
      <c r="J27" s="348"/>
      <c r="K27" s="345"/>
    </row>
    <row r="28" spans="1:11" ht="19.5" customHeight="1">
      <c r="A28" s="348"/>
      <c r="B28" s="274"/>
      <c r="C28" s="274">
        <v>4010</v>
      </c>
      <c r="D28" s="348"/>
      <c r="E28" s="348">
        <v>62842</v>
      </c>
      <c r="F28" s="348">
        <v>62842</v>
      </c>
      <c r="G28" s="348">
        <v>62842</v>
      </c>
      <c r="H28" s="348"/>
      <c r="I28" s="348"/>
      <c r="J28" s="348"/>
      <c r="K28" s="345"/>
    </row>
    <row r="29" spans="1:11" ht="19.5" customHeight="1">
      <c r="A29" s="348"/>
      <c r="B29" s="274"/>
      <c r="C29" s="274">
        <v>4040</v>
      </c>
      <c r="D29" s="348"/>
      <c r="E29" s="348">
        <v>7322</v>
      </c>
      <c r="F29" s="348">
        <v>7322</v>
      </c>
      <c r="G29" s="348">
        <v>7322</v>
      </c>
      <c r="H29" s="348"/>
      <c r="I29" s="348"/>
      <c r="J29" s="348"/>
      <c r="K29" s="345"/>
    </row>
    <row r="30" spans="1:11" ht="19.5" customHeight="1">
      <c r="A30" s="348"/>
      <c r="B30" s="274"/>
      <c r="C30" s="274">
        <v>4110</v>
      </c>
      <c r="D30" s="348"/>
      <c r="E30" s="348">
        <v>11636</v>
      </c>
      <c r="F30" s="348">
        <v>11636</v>
      </c>
      <c r="G30" s="348"/>
      <c r="H30" s="348">
        <v>11636</v>
      </c>
      <c r="I30" s="348"/>
      <c r="J30" s="348"/>
      <c r="K30" s="345"/>
    </row>
    <row r="31" spans="1:11" ht="19.5" customHeight="1">
      <c r="A31" s="348"/>
      <c r="B31" s="274"/>
      <c r="C31" s="274">
        <v>4120</v>
      </c>
      <c r="D31" s="348"/>
      <c r="E31" s="348">
        <v>1745</v>
      </c>
      <c r="F31" s="348">
        <v>1745</v>
      </c>
      <c r="G31" s="348"/>
      <c r="H31" s="348">
        <v>1745</v>
      </c>
      <c r="I31" s="348"/>
      <c r="J31" s="348"/>
      <c r="K31" s="345"/>
    </row>
    <row r="32" spans="1:11" ht="19.5" customHeight="1">
      <c r="A32" s="348"/>
      <c r="B32" s="274"/>
      <c r="C32" s="274">
        <v>4210</v>
      </c>
      <c r="D32" s="348"/>
      <c r="E32" s="348">
        <v>6000</v>
      </c>
      <c r="F32" s="348">
        <v>6000</v>
      </c>
      <c r="G32" s="348"/>
      <c r="H32" s="348"/>
      <c r="I32" s="348"/>
      <c r="J32" s="348"/>
      <c r="K32" s="345"/>
    </row>
    <row r="33" spans="1:11" ht="19.5" customHeight="1">
      <c r="A33" s="348"/>
      <c r="B33" s="274"/>
      <c r="C33" s="274">
        <v>4300</v>
      </c>
      <c r="D33" s="348"/>
      <c r="E33" s="348">
        <v>6500</v>
      </c>
      <c r="F33" s="348">
        <v>6500</v>
      </c>
      <c r="G33" s="348"/>
      <c r="H33" s="348"/>
      <c r="I33" s="348"/>
      <c r="J33" s="348"/>
      <c r="K33" s="345"/>
    </row>
    <row r="34" spans="1:11" ht="19.5" customHeight="1">
      <c r="A34" s="348"/>
      <c r="B34" s="274"/>
      <c r="C34" s="274">
        <v>4410</v>
      </c>
      <c r="D34" s="348"/>
      <c r="E34" s="348">
        <v>200</v>
      </c>
      <c r="F34" s="348">
        <v>200</v>
      </c>
      <c r="G34" s="355"/>
      <c r="H34" s="348"/>
      <c r="I34" s="348"/>
      <c r="J34" s="348"/>
      <c r="K34" s="345"/>
    </row>
    <row r="35" spans="1:11" ht="19.5" customHeight="1">
      <c r="A35" s="348"/>
      <c r="B35" s="274"/>
      <c r="C35" s="274">
        <v>4440</v>
      </c>
      <c r="D35" s="348"/>
      <c r="E35" s="348">
        <v>2500</v>
      </c>
      <c r="F35" s="348">
        <v>2500</v>
      </c>
      <c r="G35" s="348"/>
      <c r="H35" s="348"/>
      <c r="I35" s="348"/>
      <c r="J35" s="348"/>
      <c r="K35" s="345"/>
    </row>
    <row r="36" spans="1:11" ht="19.5" customHeight="1">
      <c r="A36" s="348"/>
      <c r="B36" s="274"/>
      <c r="C36" s="274">
        <v>4700</v>
      </c>
      <c r="D36" s="348"/>
      <c r="E36" s="348">
        <v>400</v>
      </c>
      <c r="F36" s="348">
        <v>400</v>
      </c>
      <c r="G36" s="348"/>
      <c r="H36" s="348"/>
      <c r="I36" s="348"/>
      <c r="J36" s="348"/>
      <c r="K36" s="345"/>
    </row>
    <row r="37" spans="1:11" ht="19.5" customHeight="1">
      <c r="A37" s="348"/>
      <c r="B37" s="349">
        <v>85203</v>
      </c>
      <c r="C37" s="274"/>
      <c r="D37" s="350">
        <f>SUM(D38:D50)</f>
        <v>360000</v>
      </c>
      <c r="E37" s="350">
        <f>SUM(E38:E53)</f>
        <v>360000</v>
      </c>
      <c r="F37" s="350">
        <f>SUM(F38:F53)</f>
        <v>360000</v>
      </c>
      <c r="G37" s="350">
        <f>SUM(G38:G53)</f>
        <v>191700</v>
      </c>
      <c r="H37" s="350">
        <f>SUM(H38:H53)</f>
        <v>36060</v>
      </c>
      <c r="I37" s="350">
        <f>SUM(I38:I53)</f>
        <v>0</v>
      </c>
      <c r="J37" s="350">
        <f>SUM(J38:J53)</f>
        <v>0</v>
      </c>
      <c r="K37" s="345"/>
    </row>
    <row r="38" spans="1:11" ht="19.5" customHeight="1">
      <c r="A38" s="348"/>
      <c r="B38" s="274"/>
      <c r="C38" s="274">
        <v>2010</v>
      </c>
      <c r="D38" s="348">
        <v>360000</v>
      </c>
      <c r="E38" s="348"/>
      <c r="F38" s="348"/>
      <c r="G38" s="348"/>
      <c r="H38" s="348"/>
      <c r="I38" s="348"/>
      <c r="J38" s="348"/>
      <c r="K38" s="345"/>
    </row>
    <row r="39" spans="1:11" ht="19.5" customHeight="1">
      <c r="A39" s="348"/>
      <c r="B39" s="274"/>
      <c r="C39" s="274">
        <v>4010</v>
      </c>
      <c r="D39" s="348"/>
      <c r="E39" s="348">
        <v>173700</v>
      </c>
      <c r="F39" s="348">
        <v>173700</v>
      </c>
      <c r="G39" s="348">
        <v>173700</v>
      </c>
      <c r="H39" s="348"/>
      <c r="I39" s="348"/>
      <c r="J39" s="348"/>
      <c r="K39" s="345"/>
    </row>
    <row r="40" spans="1:11" ht="19.5" customHeight="1">
      <c r="A40" s="348"/>
      <c r="B40" s="274"/>
      <c r="C40" s="274">
        <v>4040</v>
      </c>
      <c r="D40" s="348"/>
      <c r="E40" s="348">
        <v>10800</v>
      </c>
      <c r="F40" s="348">
        <v>10800</v>
      </c>
      <c r="G40" s="348">
        <v>10800</v>
      </c>
      <c r="H40" s="348"/>
      <c r="I40" s="348"/>
      <c r="J40" s="348"/>
      <c r="K40" s="345"/>
    </row>
    <row r="41" spans="1:11" ht="19.5" customHeight="1">
      <c r="A41" s="348"/>
      <c r="B41" s="274"/>
      <c r="C41" s="274">
        <v>4110</v>
      </c>
      <c r="D41" s="348"/>
      <c r="E41" s="348">
        <v>31560</v>
      </c>
      <c r="F41" s="348">
        <v>31560</v>
      </c>
      <c r="G41" s="348"/>
      <c r="H41" s="348">
        <v>31560</v>
      </c>
      <c r="I41" s="348"/>
      <c r="J41" s="348"/>
      <c r="K41" s="345"/>
    </row>
    <row r="42" spans="1:11" ht="19.5" customHeight="1">
      <c r="A42" s="348"/>
      <c r="B42" s="274"/>
      <c r="C42" s="274">
        <v>4120</v>
      </c>
      <c r="D42" s="348"/>
      <c r="E42" s="348">
        <v>4500</v>
      </c>
      <c r="F42" s="348">
        <v>4500</v>
      </c>
      <c r="G42" s="348"/>
      <c r="H42" s="348">
        <v>4500</v>
      </c>
      <c r="I42" s="348"/>
      <c r="J42" s="348"/>
      <c r="K42" s="345"/>
    </row>
    <row r="43" spans="1:11" ht="19.5" customHeight="1">
      <c r="A43" s="348"/>
      <c r="B43" s="274"/>
      <c r="C43" s="274">
        <v>4170</v>
      </c>
      <c r="D43" s="348"/>
      <c r="E43" s="348">
        <v>7200</v>
      </c>
      <c r="F43" s="348">
        <v>7200</v>
      </c>
      <c r="G43" s="348">
        <v>7200</v>
      </c>
      <c r="H43" s="348"/>
      <c r="I43" s="348"/>
      <c r="J43" s="348"/>
      <c r="K43" s="345"/>
    </row>
    <row r="44" spans="1:11" ht="19.5" customHeight="1">
      <c r="A44" s="348"/>
      <c r="B44" s="274"/>
      <c r="C44" s="274">
        <v>4210</v>
      </c>
      <c r="D44" s="348"/>
      <c r="E44" s="348">
        <v>25050</v>
      </c>
      <c r="F44" s="348">
        <v>25050</v>
      </c>
      <c r="G44" s="348"/>
      <c r="H44" s="348"/>
      <c r="I44" s="348"/>
      <c r="J44" s="348"/>
      <c r="K44" s="345"/>
    </row>
    <row r="45" spans="1:11" ht="19.5" customHeight="1">
      <c r="A45" s="348"/>
      <c r="B45" s="274"/>
      <c r="C45" s="274">
        <v>4220</v>
      </c>
      <c r="D45" s="348"/>
      <c r="E45" s="348">
        <v>12000</v>
      </c>
      <c r="F45" s="348">
        <v>12000</v>
      </c>
      <c r="G45" s="348"/>
      <c r="H45" s="348"/>
      <c r="I45" s="348"/>
      <c r="J45" s="348"/>
      <c r="K45" s="345"/>
    </row>
    <row r="46" spans="1:11" ht="19.5" customHeight="1">
      <c r="A46" s="348"/>
      <c r="B46" s="274"/>
      <c r="C46" s="274">
        <v>4260</v>
      </c>
      <c r="D46" s="348"/>
      <c r="E46" s="348">
        <v>32800</v>
      </c>
      <c r="F46" s="348">
        <v>32800</v>
      </c>
      <c r="G46" s="348"/>
      <c r="H46" s="348"/>
      <c r="I46" s="348"/>
      <c r="J46" s="348"/>
      <c r="K46" s="345"/>
    </row>
    <row r="47" spans="1:11" ht="19.5" customHeight="1">
      <c r="A47" s="348"/>
      <c r="B47" s="274"/>
      <c r="C47" s="274">
        <v>4280</v>
      </c>
      <c r="D47" s="348"/>
      <c r="E47" s="348">
        <v>160</v>
      </c>
      <c r="F47" s="348">
        <v>160</v>
      </c>
      <c r="G47" s="348"/>
      <c r="H47" s="348"/>
      <c r="I47" s="348"/>
      <c r="J47" s="348"/>
      <c r="K47" s="345"/>
    </row>
    <row r="48" spans="1:11" ht="19.5" customHeight="1">
      <c r="A48" s="348"/>
      <c r="B48" s="274"/>
      <c r="C48" s="274">
        <v>4300</v>
      </c>
      <c r="D48" s="348"/>
      <c r="E48" s="348">
        <v>47000</v>
      </c>
      <c r="F48" s="348">
        <v>47000</v>
      </c>
      <c r="G48" s="348"/>
      <c r="H48" s="348"/>
      <c r="I48" s="348"/>
      <c r="J48" s="348"/>
      <c r="K48" s="345"/>
    </row>
    <row r="49" spans="1:11" ht="19.5" customHeight="1">
      <c r="A49" s="348"/>
      <c r="B49" s="274"/>
      <c r="C49" s="274">
        <v>4370</v>
      </c>
      <c r="D49" s="348"/>
      <c r="E49" s="348">
        <v>1680</v>
      </c>
      <c r="F49" s="348">
        <v>1680</v>
      </c>
      <c r="G49" s="348"/>
      <c r="H49" s="348"/>
      <c r="I49" s="348"/>
      <c r="J49" s="348"/>
      <c r="K49" s="345"/>
    </row>
    <row r="50" spans="1:11" ht="19.5" customHeight="1">
      <c r="A50" s="348"/>
      <c r="B50" s="274"/>
      <c r="C50" s="274">
        <v>4410</v>
      </c>
      <c r="D50" s="348"/>
      <c r="E50" s="348">
        <v>4000</v>
      </c>
      <c r="F50" s="348">
        <v>4000</v>
      </c>
      <c r="G50" s="348"/>
      <c r="H50" s="348"/>
      <c r="I50" s="348"/>
      <c r="J50" s="348"/>
      <c r="K50" s="345"/>
    </row>
    <row r="51" spans="1:11" ht="19.5" customHeight="1">
      <c r="A51" s="348"/>
      <c r="B51" s="274"/>
      <c r="C51" s="274">
        <v>4430</v>
      </c>
      <c r="D51" s="348"/>
      <c r="E51" s="348">
        <v>1500</v>
      </c>
      <c r="F51" s="348">
        <v>1500</v>
      </c>
      <c r="G51" s="348"/>
      <c r="H51" s="348"/>
      <c r="I51" s="348"/>
      <c r="J51" s="348"/>
      <c r="K51" s="345"/>
    </row>
    <row r="52" spans="1:11" ht="19.5" customHeight="1">
      <c r="A52" s="348"/>
      <c r="B52" s="274"/>
      <c r="C52" s="274">
        <v>4440</v>
      </c>
      <c r="D52" s="348"/>
      <c r="E52" s="348">
        <v>6290</v>
      </c>
      <c r="F52" s="348">
        <v>6290</v>
      </c>
      <c r="G52" s="348"/>
      <c r="H52" s="348"/>
      <c r="I52" s="348"/>
      <c r="J52" s="348"/>
      <c r="K52" s="345"/>
    </row>
    <row r="53" spans="1:11" ht="19.5" customHeight="1">
      <c r="A53" s="348"/>
      <c r="B53" s="274"/>
      <c r="C53" s="274">
        <v>4700</v>
      </c>
      <c r="D53" s="348"/>
      <c r="E53" s="348">
        <v>1760</v>
      </c>
      <c r="F53" s="348">
        <v>1760</v>
      </c>
      <c r="G53" s="348"/>
      <c r="H53" s="348"/>
      <c r="I53" s="348"/>
      <c r="J53" s="348"/>
      <c r="K53" s="345"/>
    </row>
    <row r="54" spans="1:11" ht="19.5" customHeight="1">
      <c r="A54" s="348"/>
      <c r="B54" s="349">
        <v>85213</v>
      </c>
      <c r="C54" s="349"/>
      <c r="D54" s="350">
        <f>SUM(D55:D56)</f>
        <v>34747</v>
      </c>
      <c r="E54" s="350">
        <f>SUM(E55:E57)</f>
        <v>34747</v>
      </c>
      <c r="F54" s="350">
        <f>SUM(F55:F57)</f>
        <v>34747</v>
      </c>
      <c r="G54" s="350"/>
      <c r="H54" s="350"/>
      <c r="I54" s="350">
        <f>SUM(I55:I57)</f>
        <v>34747</v>
      </c>
      <c r="J54" s="350"/>
      <c r="K54" s="345"/>
    </row>
    <row r="55" spans="1:11" ht="19.5" customHeight="1">
      <c r="A55" s="348"/>
      <c r="B55" s="349"/>
      <c r="C55" s="349">
        <v>2010</v>
      </c>
      <c r="D55" s="348">
        <v>34747</v>
      </c>
      <c r="E55" s="348"/>
      <c r="F55" s="348"/>
      <c r="G55" s="348"/>
      <c r="H55" s="348"/>
      <c r="I55" s="348"/>
      <c r="J55" s="348"/>
      <c r="K55" s="345"/>
    </row>
    <row r="56" spans="1:11" ht="19.5" customHeight="1">
      <c r="A56" s="348"/>
      <c r="B56" s="349"/>
      <c r="C56" s="349">
        <v>4130</v>
      </c>
      <c r="D56" s="348"/>
      <c r="E56" s="348">
        <v>34747</v>
      </c>
      <c r="F56" s="348">
        <v>34747</v>
      </c>
      <c r="G56" s="348"/>
      <c r="H56" s="348"/>
      <c r="I56" s="348">
        <v>34747</v>
      </c>
      <c r="J56" s="348"/>
      <c r="K56" s="345"/>
    </row>
    <row r="57" spans="1:11" ht="19.5" customHeight="1">
      <c r="A57" s="348"/>
      <c r="B57" s="349"/>
      <c r="C57" s="349"/>
      <c r="D57" s="348"/>
      <c r="E57" s="348"/>
      <c r="F57" s="348"/>
      <c r="G57" s="348"/>
      <c r="H57" s="348"/>
      <c r="I57" s="348"/>
      <c r="J57" s="348"/>
      <c r="K57" s="345"/>
    </row>
    <row r="58" spans="1:11" ht="38.25" customHeight="1">
      <c r="A58" s="356">
        <f>D24+D20+D16+D7</f>
        <v>3820935</v>
      </c>
      <c r="B58" s="356"/>
      <c r="C58" s="356"/>
      <c r="D58" s="356"/>
      <c r="E58" s="357">
        <f>E24+E20+E16+E7</f>
        <v>3820935</v>
      </c>
      <c r="F58" s="357">
        <f>F24+F20+F16+F7</f>
        <v>3820935</v>
      </c>
      <c r="G58" s="357">
        <f>G24+G20+G7</f>
        <v>300864</v>
      </c>
      <c r="H58" s="357">
        <f>H24+H20+H7</f>
        <v>57101</v>
      </c>
      <c r="I58" s="357">
        <f>I24+I20+I7</f>
        <v>3311718</v>
      </c>
      <c r="J58" s="357"/>
      <c r="K58" s="345"/>
    </row>
    <row r="59" spans="1:11" ht="12.75">
      <c r="A59" s="260"/>
      <c r="B59" s="260"/>
      <c r="C59" s="260"/>
      <c r="D59" s="260"/>
      <c r="E59" s="260"/>
      <c r="F59" s="260"/>
      <c r="G59" s="345"/>
      <c r="H59" s="345"/>
      <c r="I59" s="345"/>
      <c r="J59" s="345"/>
      <c r="K59" s="345"/>
    </row>
    <row r="60" spans="1:11" ht="12.75">
      <c r="A60" s="260"/>
      <c r="B60" s="358" t="s">
        <v>471</v>
      </c>
      <c r="C60" s="358"/>
      <c r="D60" s="358"/>
      <c r="E60" s="359"/>
      <c r="F60" s="260"/>
      <c r="G60" s="345"/>
      <c r="H60" s="345"/>
      <c r="I60" s="345"/>
      <c r="J60" s="345"/>
      <c r="K60" s="345"/>
    </row>
    <row r="61" spans="1:5" ht="12.75">
      <c r="A61" s="283"/>
      <c r="B61" s="360"/>
      <c r="C61" s="360"/>
      <c r="D61" s="360"/>
      <c r="E61" s="360"/>
    </row>
    <row r="62" spans="2:5" ht="12.75">
      <c r="B62" s="361" t="s">
        <v>472</v>
      </c>
      <c r="C62" s="361"/>
      <c r="D62" s="361"/>
      <c r="E62" s="361"/>
    </row>
    <row r="63" spans="2:5" ht="12.75">
      <c r="B63" s="361" t="s">
        <v>473</v>
      </c>
      <c r="C63" s="361"/>
      <c r="D63" s="361"/>
      <c r="E63" s="361"/>
    </row>
    <row r="64" spans="2:5" ht="12.75">
      <c r="B64" s="361" t="s">
        <v>474</v>
      </c>
      <c r="C64" s="361"/>
      <c r="D64" s="361"/>
      <c r="E64" s="361"/>
    </row>
    <row r="65" spans="2:8" ht="12.75">
      <c r="B65" s="361" t="s">
        <v>475</v>
      </c>
      <c r="C65" s="361"/>
      <c r="D65" s="361"/>
      <c r="E65" s="361"/>
      <c r="F65" s="362"/>
      <c r="H65" s="363"/>
    </row>
    <row r="66" spans="2:8" ht="12.75">
      <c r="B66" s="361" t="s">
        <v>476</v>
      </c>
      <c r="C66" s="364"/>
      <c r="D66" s="364"/>
      <c r="E66" s="364"/>
      <c r="H66" s="363"/>
    </row>
    <row r="68" ht="12.75">
      <c r="B68" s="103" t="s">
        <v>133</v>
      </c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58:D58"/>
  </mergeCells>
  <printOptions horizontalCentered="1"/>
  <pageMargins left="0.5513888888888889" right="0.5513888888888889" top="1.3777777777777778" bottom="0.39375" header="0.5118055555555555" footer="0.5118055555555555"/>
  <pageSetup horizontalDpi="300" verticalDpi="300" orientation="landscape" paperSize="9" scale="90"/>
  <headerFooter alignWithMargins="0">
    <oddHeader>&amp;RZałącznik nr 5
do uchwały Rady Gminy nr  XLIV/186/13
z dnia   30.12.2013r.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7">
      <selection activeCell="B26" sqref="B26"/>
    </sheetView>
  </sheetViews>
  <sheetFormatPr defaultColWidth="9.00390625" defaultRowHeight="12.75"/>
  <cols>
    <col min="1" max="1" width="7.25390625" style="108" customWidth="1"/>
    <col min="2" max="2" width="9.00390625" style="108" customWidth="1"/>
    <col min="3" max="3" width="7.75390625" style="108" customWidth="1"/>
    <col min="4" max="4" width="13.125" style="108" customWidth="1"/>
    <col min="5" max="5" width="14.125" style="108" customWidth="1"/>
    <col min="6" max="6" width="14.375" style="108" customWidth="1"/>
    <col min="7" max="7" width="15.875" style="108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08" customWidth="1"/>
  </cols>
  <sheetData>
    <row r="1" spans="1:10" ht="45" customHeight="1">
      <c r="A1" s="365" t="s">
        <v>477</v>
      </c>
      <c r="B1" s="365"/>
      <c r="C1" s="365"/>
      <c r="D1" s="365"/>
      <c r="E1" s="365"/>
      <c r="F1" s="365"/>
      <c r="G1" s="365"/>
      <c r="H1" s="365"/>
      <c r="I1" s="365"/>
      <c r="J1" s="365"/>
    </row>
    <row r="3" ht="12.75">
      <c r="J3" s="366" t="s">
        <v>135</v>
      </c>
    </row>
    <row r="4" spans="1:79" ht="20.25" customHeight="1">
      <c r="A4" s="257" t="s">
        <v>3</v>
      </c>
      <c r="B4" s="257" t="s">
        <v>4</v>
      </c>
      <c r="C4" s="257" t="s">
        <v>350</v>
      </c>
      <c r="D4" s="259" t="s">
        <v>478</v>
      </c>
      <c r="E4" s="259" t="s">
        <v>465</v>
      </c>
      <c r="F4" s="259" t="s">
        <v>140</v>
      </c>
      <c r="G4" s="259"/>
      <c r="H4" s="259"/>
      <c r="I4" s="259"/>
      <c r="J4" s="259"/>
      <c r="BX4" s="108"/>
      <c r="BY4" s="108"/>
      <c r="BZ4" s="108"/>
      <c r="CA4" s="108"/>
    </row>
    <row r="5" spans="1:79" ht="18" customHeight="1">
      <c r="A5" s="257"/>
      <c r="B5" s="257"/>
      <c r="C5" s="257"/>
      <c r="D5" s="259"/>
      <c r="E5" s="259"/>
      <c r="F5" s="259" t="s">
        <v>466</v>
      </c>
      <c r="G5" s="259" t="s">
        <v>138</v>
      </c>
      <c r="H5" s="259"/>
      <c r="I5" s="259"/>
      <c r="J5" s="259" t="s">
        <v>467</v>
      </c>
      <c r="BX5" s="108"/>
      <c r="BY5" s="108"/>
      <c r="BZ5" s="108"/>
      <c r="CA5" s="108"/>
    </row>
    <row r="6" spans="1:79" ht="69" customHeight="1">
      <c r="A6" s="257"/>
      <c r="B6" s="257"/>
      <c r="C6" s="257"/>
      <c r="D6" s="259"/>
      <c r="E6" s="259"/>
      <c r="F6" s="259"/>
      <c r="G6" s="259" t="s">
        <v>468</v>
      </c>
      <c r="H6" s="259" t="s">
        <v>469</v>
      </c>
      <c r="I6" s="259" t="s">
        <v>479</v>
      </c>
      <c r="J6" s="259"/>
      <c r="BX6" s="108"/>
      <c r="BY6" s="108"/>
      <c r="BZ6" s="108"/>
      <c r="CA6" s="108"/>
    </row>
    <row r="7" spans="1:79" ht="8.25" customHeight="1">
      <c r="A7" s="263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3">
        <v>9</v>
      </c>
      <c r="J7" s="263">
        <v>10</v>
      </c>
      <c r="BX7" s="108"/>
      <c r="BY7" s="108"/>
      <c r="BZ7" s="108"/>
      <c r="CA7" s="108"/>
    </row>
    <row r="8" spans="1:79" ht="19.5" customHeight="1">
      <c r="A8" s="367">
        <v>801</v>
      </c>
      <c r="B8" s="367">
        <v>80104</v>
      </c>
      <c r="C8" s="367">
        <v>2310</v>
      </c>
      <c r="D8" s="367"/>
      <c r="E8" s="368">
        <v>17569</v>
      </c>
      <c r="F8" s="368">
        <v>17569</v>
      </c>
      <c r="G8" s="368"/>
      <c r="H8" s="368"/>
      <c r="I8" s="368">
        <v>17569</v>
      </c>
      <c r="J8" s="368"/>
      <c r="BX8" s="108"/>
      <c r="BY8" s="108"/>
      <c r="BZ8" s="108"/>
      <c r="CA8" s="108"/>
    </row>
    <row r="9" spans="1:79" ht="19.5" customHeight="1">
      <c r="A9" s="264">
        <v>801</v>
      </c>
      <c r="B9" s="264">
        <v>80101</v>
      </c>
      <c r="C9" s="264">
        <v>2310</v>
      </c>
      <c r="D9" s="264"/>
      <c r="E9" s="350">
        <v>9000</v>
      </c>
      <c r="F9" s="350">
        <v>9000</v>
      </c>
      <c r="G9" s="350"/>
      <c r="H9" s="350"/>
      <c r="I9" s="350">
        <v>9000</v>
      </c>
      <c r="J9" s="350"/>
      <c r="BX9" s="108"/>
      <c r="BY9" s="108"/>
      <c r="BZ9" s="108"/>
      <c r="CA9" s="108"/>
    </row>
    <row r="10" spans="1:79" ht="19.5" customHeight="1">
      <c r="A10" s="264"/>
      <c r="B10" s="264"/>
      <c r="C10" s="264"/>
      <c r="D10" s="264"/>
      <c r="E10" s="350"/>
      <c r="F10" s="350"/>
      <c r="G10" s="350"/>
      <c r="H10" s="350"/>
      <c r="I10" s="350"/>
      <c r="J10" s="350"/>
      <c r="BX10" s="108"/>
      <c r="BY10" s="108"/>
      <c r="BZ10" s="108"/>
      <c r="CA10" s="108"/>
    </row>
    <row r="11" spans="1:79" ht="19.5" customHeight="1">
      <c r="A11" s="264"/>
      <c r="B11" s="264"/>
      <c r="C11" s="264"/>
      <c r="D11" s="264"/>
      <c r="E11" s="350"/>
      <c r="F11" s="350"/>
      <c r="G11" s="350"/>
      <c r="H11" s="350"/>
      <c r="I11" s="350"/>
      <c r="J11" s="350"/>
      <c r="BX11" s="108"/>
      <c r="BY11" s="108"/>
      <c r="BZ11" s="108"/>
      <c r="CA11" s="108"/>
    </row>
    <row r="12" spans="1:79" ht="19.5" customHeight="1">
      <c r="A12" s="264"/>
      <c r="B12" s="264"/>
      <c r="C12" s="264"/>
      <c r="D12" s="264"/>
      <c r="E12" s="350"/>
      <c r="F12" s="350"/>
      <c r="G12" s="350"/>
      <c r="H12" s="350"/>
      <c r="I12" s="350"/>
      <c r="J12" s="350"/>
      <c r="BX12" s="108"/>
      <c r="BY12" s="108"/>
      <c r="BZ12" s="108"/>
      <c r="CA12" s="108"/>
    </row>
    <row r="13" spans="1:79" ht="19.5" customHeight="1">
      <c r="A13" s="264"/>
      <c r="B13" s="264"/>
      <c r="C13" s="264"/>
      <c r="D13" s="264"/>
      <c r="E13" s="350"/>
      <c r="F13" s="350"/>
      <c r="G13" s="350"/>
      <c r="H13" s="350"/>
      <c r="I13" s="350"/>
      <c r="J13" s="350"/>
      <c r="BX13" s="108"/>
      <c r="BY13" s="108"/>
      <c r="BZ13" s="108"/>
      <c r="CA13" s="108"/>
    </row>
    <row r="14" spans="1:79" ht="19.5" customHeight="1">
      <c r="A14" s="264"/>
      <c r="B14" s="264"/>
      <c r="C14" s="264"/>
      <c r="D14" s="264"/>
      <c r="E14" s="350"/>
      <c r="F14" s="350"/>
      <c r="G14" s="350"/>
      <c r="H14" s="350"/>
      <c r="I14" s="350"/>
      <c r="J14" s="350"/>
      <c r="BX14" s="108"/>
      <c r="BY14" s="108"/>
      <c r="BZ14" s="108"/>
      <c r="CA14" s="108"/>
    </row>
    <row r="15" spans="1:79" ht="19.5" customHeight="1">
      <c r="A15" s="264"/>
      <c r="B15" s="264"/>
      <c r="C15" s="264"/>
      <c r="D15" s="264"/>
      <c r="E15" s="350"/>
      <c r="F15" s="350"/>
      <c r="G15" s="350"/>
      <c r="H15" s="350"/>
      <c r="I15" s="350"/>
      <c r="J15" s="350"/>
      <c r="BX15" s="108"/>
      <c r="BY15" s="108"/>
      <c r="BZ15" s="108"/>
      <c r="CA15" s="108"/>
    </row>
    <row r="16" spans="1:79" ht="19.5" customHeight="1">
      <c r="A16" s="264"/>
      <c r="B16" s="264"/>
      <c r="C16" s="264"/>
      <c r="D16" s="264"/>
      <c r="E16" s="350"/>
      <c r="F16" s="350"/>
      <c r="G16" s="350"/>
      <c r="H16" s="350"/>
      <c r="I16" s="350"/>
      <c r="J16" s="350"/>
      <c r="BX16" s="108"/>
      <c r="BY16" s="108"/>
      <c r="BZ16" s="108"/>
      <c r="CA16" s="108"/>
    </row>
    <row r="17" spans="1:79" ht="19.5" customHeight="1">
      <c r="A17" s="264"/>
      <c r="B17" s="264"/>
      <c r="C17" s="264"/>
      <c r="D17" s="264"/>
      <c r="E17" s="350"/>
      <c r="F17" s="350"/>
      <c r="G17" s="350"/>
      <c r="H17" s="350"/>
      <c r="I17" s="350"/>
      <c r="J17" s="350"/>
      <c r="BX17" s="108"/>
      <c r="BY17" s="108"/>
      <c r="BZ17" s="108"/>
      <c r="CA17" s="108"/>
    </row>
    <row r="18" spans="1:79" ht="19.5" customHeight="1">
      <c r="A18" s="264"/>
      <c r="B18" s="264"/>
      <c r="C18" s="264"/>
      <c r="D18" s="264"/>
      <c r="E18" s="350"/>
      <c r="F18" s="350"/>
      <c r="G18" s="350"/>
      <c r="H18" s="350"/>
      <c r="I18" s="350"/>
      <c r="J18" s="350"/>
      <c r="BX18" s="108"/>
      <c r="BY18" s="108"/>
      <c r="BZ18" s="108"/>
      <c r="CA18" s="108"/>
    </row>
    <row r="19" spans="1:79" ht="19.5" customHeight="1">
      <c r="A19" s="264"/>
      <c r="B19" s="264"/>
      <c r="C19" s="264"/>
      <c r="D19" s="264"/>
      <c r="E19" s="350"/>
      <c r="F19" s="350"/>
      <c r="G19" s="350"/>
      <c r="H19" s="350"/>
      <c r="I19" s="350"/>
      <c r="J19" s="350"/>
      <c r="BX19" s="108"/>
      <c r="BY19" s="108"/>
      <c r="BZ19" s="108"/>
      <c r="CA19" s="108"/>
    </row>
    <row r="20" spans="1:79" ht="19.5" customHeight="1">
      <c r="A20" s="369"/>
      <c r="B20" s="369"/>
      <c r="C20" s="369"/>
      <c r="D20" s="369"/>
      <c r="E20" s="370"/>
      <c r="F20" s="370"/>
      <c r="G20" s="370"/>
      <c r="H20" s="370"/>
      <c r="I20" s="370"/>
      <c r="J20" s="370"/>
      <c r="BX20" s="108"/>
      <c r="BY20" s="108"/>
      <c r="BZ20" s="108"/>
      <c r="CA20" s="108"/>
    </row>
    <row r="21" spans="1:79" ht="35.25" customHeight="1">
      <c r="A21" s="371" t="s">
        <v>480</v>
      </c>
      <c r="B21" s="371"/>
      <c r="C21" s="371"/>
      <c r="D21" s="371"/>
      <c r="E21" s="356">
        <f>SUM(E8:E20)</f>
        <v>26569</v>
      </c>
      <c r="F21" s="356">
        <f>SUM(F8:F20)</f>
        <v>26569</v>
      </c>
      <c r="G21" s="372"/>
      <c r="H21" s="372"/>
      <c r="I21" s="356">
        <f>SUM(I8:I20)</f>
        <v>26569</v>
      </c>
      <c r="J21" s="372"/>
      <c r="BX21" s="108"/>
      <c r="BY21" s="108"/>
      <c r="BZ21" s="108"/>
      <c r="CA21" s="108"/>
    </row>
    <row r="24" spans="1:8" ht="12.75">
      <c r="A24" s="360" t="s">
        <v>481</v>
      </c>
      <c r="F24" s="112"/>
      <c r="G24" s="112"/>
      <c r="H24" s="363"/>
    </row>
    <row r="25" spans="6:8" ht="12.75">
      <c r="F25" s="112"/>
      <c r="G25" s="112"/>
      <c r="H25" s="363"/>
    </row>
    <row r="26" spans="2:8" ht="12.75">
      <c r="B26" s="103" t="s">
        <v>133</v>
      </c>
      <c r="F26" s="112"/>
      <c r="G26" s="112"/>
      <c r="H26" s="363"/>
    </row>
    <row r="27" ht="12.75">
      <c r="B27" s="10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020833333333333" bottom="0.39375" header="0.5118055555555555" footer="0.5118055555555555"/>
  <pageSetup horizontalDpi="300" verticalDpi="300" orientation="landscape" paperSize="9" scale="90"/>
  <headerFooter alignWithMargins="0">
    <oddHeader>&amp;RZałącznik nr  6
do uchwały Rady Gminy nr XLIV/186/13
z dnia   30.12.13r.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108" customWidth="1"/>
    <col min="2" max="2" width="40.125" style="108" customWidth="1"/>
    <col min="3" max="3" width="14.00390625" style="108" customWidth="1"/>
    <col min="4" max="4" width="16.375" style="373" customWidth="1"/>
    <col min="5" max="16384" width="9.125" style="108" customWidth="1"/>
  </cols>
  <sheetData>
    <row r="1" spans="1:4" ht="15" customHeight="1">
      <c r="A1" s="374"/>
      <c r="B1" s="374"/>
      <c r="C1" s="374"/>
      <c r="D1" s="374"/>
    </row>
    <row r="2" spans="1:4" ht="19.5" customHeight="1">
      <c r="A2" s="375" t="s">
        <v>482</v>
      </c>
      <c r="B2" s="375"/>
      <c r="C2" s="375"/>
      <c r="D2" s="375"/>
    </row>
    <row r="4" ht="12.75">
      <c r="D4" s="376" t="s">
        <v>135</v>
      </c>
    </row>
    <row r="5" spans="1:4" ht="12.75">
      <c r="A5" s="377" t="s">
        <v>483</v>
      </c>
      <c r="B5" s="377" t="s">
        <v>6</v>
      </c>
      <c r="C5" s="377" t="s">
        <v>484</v>
      </c>
      <c r="D5" s="378"/>
    </row>
    <row r="6" spans="1:4" ht="12.75">
      <c r="A6" s="379"/>
      <c r="B6" s="379"/>
      <c r="C6" s="379" t="s">
        <v>5</v>
      </c>
      <c r="D6" s="380" t="s">
        <v>485</v>
      </c>
    </row>
    <row r="7" spans="1:4" ht="12.75">
      <c r="A7" s="379"/>
      <c r="B7" s="379"/>
      <c r="C7" s="379"/>
      <c r="D7" s="381" t="s">
        <v>432</v>
      </c>
    </row>
    <row r="8" spans="1:4" ht="9" customHeight="1">
      <c r="A8" s="382">
        <v>1</v>
      </c>
      <c r="B8" s="382">
        <v>2</v>
      </c>
      <c r="C8" s="382">
        <v>3</v>
      </c>
      <c r="D8" s="383">
        <v>5</v>
      </c>
    </row>
    <row r="9" spans="1:4" ht="19.5" customHeight="1">
      <c r="A9" s="384" t="s">
        <v>361</v>
      </c>
      <c r="B9" s="385" t="s">
        <v>486</v>
      </c>
      <c r="C9" s="384"/>
      <c r="D9" s="386">
        <v>26460869</v>
      </c>
    </row>
    <row r="10" spans="1:4" ht="19.5" customHeight="1">
      <c r="A10" s="387" t="s">
        <v>364</v>
      </c>
      <c r="B10" s="388" t="s">
        <v>407</v>
      </c>
      <c r="C10" s="387"/>
      <c r="D10" s="389">
        <v>26621527</v>
      </c>
    </row>
    <row r="11" spans="1:4" ht="19.5" customHeight="1">
      <c r="A11" s="387"/>
      <c r="B11" s="388" t="s">
        <v>487</v>
      </c>
      <c r="C11" s="387"/>
      <c r="D11" s="390"/>
    </row>
    <row r="12" spans="1:4" ht="19.5" customHeight="1">
      <c r="A12" s="391"/>
      <c r="B12" s="392" t="s">
        <v>488</v>
      </c>
      <c r="C12" s="391"/>
      <c r="D12" s="393">
        <f>D9-D10</f>
        <v>-160658</v>
      </c>
    </row>
    <row r="13" spans="1:4" ht="19.5" customHeight="1">
      <c r="A13" s="394" t="s">
        <v>489</v>
      </c>
      <c r="B13" s="395" t="s">
        <v>490</v>
      </c>
      <c r="C13" s="396"/>
      <c r="D13" s="397">
        <f>D14-D24</f>
        <v>160658</v>
      </c>
    </row>
    <row r="14" spans="1:4" ht="19.5" customHeight="1">
      <c r="A14" s="398" t="s">
        <v>491</v>
      </c>
      <c r="B14" s="398"/>
      <c r="C14" s="382"/>
      <c r="D14" s="399">
        <f>SUM(D15:D23)</f>
        <v>1160658</v>
      </c>
    </row>
    <row r="15" spans="1:4" ht="19.5" customHeight="1">
      <c r="A15" s="400" t="s">
        <v>361</v>
      </c>
      <c r="B15" s="401" t="s">
        <v>492</v>
      </c>
      <c r="C15" s="400" t="s">
        <v>493</v>
      </c>
      <c r="D15" s="402"/>
    </row>
    <row r="16" spans="1:4" ht="19.5" customHeight="1">
      <c r="A16" s="387" t="s">
        <v>364</v>
      </c>
      <c r="B16" s="388" t="s">
        <v>494</v>
      </c>
      <c r="C16" s="387" t="s">
        <v>493</v>
      </c>
      <c r="D16" s="403"/>
    </row>
    <row r="17" spans="1:6" ht="49.5" customHeight="1">
      <c r="A17" s="387" t="s">
        <v>366</v>
      </c>
      <c r="B17" s="404" t="s">
        <v>495</v>
      </c>
      <c r="C17" s="387" t="s">
        <v>496</v>
      </c>
      <c r="D17" s="403"/>
      <c r="F17" s="108" t="s">
        <v>276</v>
      </c>
    </row>
    <row r="18" spans="1:4" ht="19.5" customHeight="1">
      <c r="A18" s="387" t="s">
        <v>369</v>
      </c>
      <c r="B18" s="388" t="s">
        <v>497</v>
      </c>
      <c r="C18" s="387" t="s">
        <v>498</v>
      </c>
      <c r="D18" s="403"/>
    </row>
    <row r="19" spans="1:4" ht="19.5" customHeight="1">
      <c r="A19" s="387" t="s">
        <v>372</v>
      </c>
      <c r="B19" s="388" t="s">
        <v>499</v>
      </c>
      <c r="C19" s="387" t="s">
        <v>500</v>
      </c>
      <c r="D19" s="403"/>
    </row>
    <row r="20" spans="1:4" ht="19.5" customHeight="1">
      <c r="A20" s="387" t="s">
        <v>501</v>
      </c>
      <c r="B20" s="388" t="s">
        <v>502</v>
      </c>
      <c r="C20" s="387" t="s">
        <v>503</v>
      </c>
      <c r="D20" s="403"/>
    </row>
    <row r="21" spans="1:4" ht="19.5" customHeight="1">
      <c r="A21" s="387" t="s">
        <v>379</v>
      </c>
      <c r="B21" s="388" t="s">
        <v>504</v>
      </c>
      <c r="C21" s="387" t="s">
        <v>505</v>
      </c>
      <c r="D21" s="403"/>
    </row>
    <row r="22" spans="1:4" ht="19.5" customHeight="1">
      <c r="A22" s="387" t="s">
        <v>381</v>
      </c>
      <c r="B22" s="388" t="s">
        <v>506</v>
      </c>
      <c r="C22" s="387" t="s">
        <v>507</v>
      </c>
      <c r="D22" s="403"/>
    </row>
    <row r="23" spans="1:4" ht="19.5" customHeight="1">
      <c r="A23" s="384" t="s">
        <v>385</v>
      </c>
      <c r="B23" s="385" t="s">
        <v>508</v>
      </c>
      <c r="C23" s="405" t="s">
        <v>509</v>
      </c>
      <c r="D23" s="406">
        <v>1160658</v>
      </c>
    </row>
    <row r="24" spans="1:8" ht="19.5" customHeight="1">
      <c r="A24" s="398" t="s">
        <v>510</v>
      </c>
      <c r="B24" s="398"/>
      <c r="C24" s="407"/>
      <c r="D24" s="399">
        <f>SUM(D25:D32)</f>
        <v>1000000</v>
      </c>
      <c r="H24" s="108" t="s">
        <v>511</v>
      </c>
    </row>
    <row r="25" spans="1:4" ht="19.5" customHeight="1">
      <c r="A25" s="408" t="s">
        <v>361</v>
      </c>
      <c r="B25" s="409" t="s">
        <v>512</v>
      </c>
      <c r="C25" s="408" t="s">
        <v>513</v>
      </c>
      <c r="D25" s="410">
        <v>1000000</v>
      </c>
    </row>
    <row r="26" spans="1:4" ht="19.5" customHeight="1">
      <c r="A26" s="387" t="s">
        <v>364</v>
      </c>
      <c r="B26" s="388" t="s">
        <v>514</v>
      </c>
      <c r="C26" s="387" t="s">
        <v>513</v>
      </c>
      <c r="D26" s="403"/>
    </row>
    <row r="27" spans="1:4" ht="49.5" customHeight="1">
      <c r="A27" s="387" t="s">
        <v>366</v>
      </c>
      <c r="B27" s="404" t="s">
        <v>515</v>
      </c>
      <c r="C27" s="387" t="s">
        <v>516</v>
      </c>
      <c r="D27" s="403"/>
    </row>
    <row r="28" spans="1:4" ht="19.5" customHeight="1">
      <c r="A28" s="387" t="s">
        <v>369</v>
      </c>
      <c r="B28" s="388" t="s">
        <v>517</v>
      </c>
      <c r="C28" s="387" t="s">
        <v>518</v>
      </c>
      <c r="D28" s="403"/>
    </row>
    <row r="29" spans="1:4" ht="19.5" customHeight="1">
      <c r="A29" s="387" t="s">
        <v>372</v>
      </c>
      <c r="B29" s="388" t="s">
        <v>519</v>
      </c>
      <c r="C29" s="387" t="s">
        <v>520</v>
      </c>
      <c r="D29" s="403"/>
    </row>
    <row r="30" spans="1:4" ht="19.5" customHeight="1">
      <c r="A30" s="387" t="s">
        <v>501</v>
      </c>
      <c r="B30" s="388" t="s">
        <v>521</v>
      </c>
      <c r="C30" s="387" t="s">
        <v>522</v>
      </c>
      <c r="D30" s="403"/>
    </row>
    <row r="31" spans="1:4" ht="19.5" customHeight="1">
      <c r="A31" s="387" t="s">
        <v>379</v>
      </c>
      <c r="B31" s="411" t="s">
        <v>523</v>
      </c>
      <c r="C31" s="412" t="s">
        <v>524</v>
      </c>
      <c r="D31" s="413"/>
    </row>
    <row r="32" spans="1:4" ht="19.5" customHeight="1">
      <c r="A32" s="414" t="s">
        <v>381</v>
      </c>
      <c r="B32" s="415" t="s">
        <v>525</v>
      </c>
      <c r="C32" s="414" t="s">
        <v>526</v>
      </c>
      <c r="D32" s="416"/>
    </row>
    <row r="33" spans="1:4" ht="19.5" customHeight="1">
      <c r="A33" s="417"/>
      <c r="B33" s="115"/>
      <c r="C33" s="115"/>
      <c r="D33" s="418"/>
    </row>
    <row r="34" spans="1:2" ht="12.75">
      <c r="A34" s="344"/>
      <c r="B34" s="103" t="s">
        <v>133</v>
      </c>
    </row>
    <row r="35" ht="12.75">
      <c r="A35" s="344"/>
    </row>
    <row r="36" spans="1:4" ht="12.75">
      <c r="A36" s="344"/>
      <c r="C36" s="284"/>
      <c r="D36" s="419"/>
    </row>
    <row r="37" ht="12.75">
      <c r="A37" s="344"/>
    </row>
    <row r="38" ht="12.75">
      <c r="A38" s="344"/>
    </row>
    <row r="39" ht="12.75">
      <c r="A39" s="344"/>
    </row>
    <row r="40" ht="12.75">
      <c r="A40" s="344"/>
    </row>
    <row r="41" ht="12.75">
      <c r="A41" s="344"/>
    </row>
    <row r="42" ht="12.75">
      <c r="A42" s="344"/>
    </row>
    <row r="43" ht="12.75">
      <c r="A43" s="344"/>
    </row>
    <row r="44" ht="12.75">
      <c r="A44" s="344"/>
    </row>
    <row r="45" ht="12.75">
      <c r="A45" s="344"/>
    </row>
    <row r="46" ht="12.75">
      <c r="A46" s="344"/>
    </row>
    <row r="47" ht="12.75">
      <c r="A47" s="344"/>
    </row>
    <row r="48" ht="12.75">
      <c r="A48" s="344"/>
    </row>
    <row r="49" ht="12.75">
      <c r="A49" s="344"/>
    </row>
    <row r="50" ht="12.75">
      <c r="A50" s="344"/>
    </row>
  </sheetData>
  <mergeCells count="4">
    <mergeCell ref="A1:D1"/>
    <mergeCell ref="A2:D2"/>
    <mergeCell ref="A14:B14"/>
    <mergeCell ref="A24:B2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/>
  <headerFooter alignWithMargins="0">
    <oddHeader>&amp;RZałącznik nr 7
do uchwały Rady Gminy nr XLIV/186/13
z dnia 30.12.13r.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420" customWidth="1"/>
    <col min="7" max="7" width="15.125" style="0" customWidth="1"/>
    <col min="8" max="8" width="15.375" style="0" customWidth="1"/>
  </cols>
  <sheetData>
    <row r="1" spans="1:6" ht="60" customHeight="1">
      <c r="A1" s="254" t="s">
        <v>527</v>
      </c>
      <c r="B1" s="254"/>
      <c r="C1" s="254"/>
      <c r="D1" s="254"/>
      <c r="E1" s="254"/>
      <c r="F1" s="254"/>
    </row>
    <row r="2" spans="5:8" ht="19.5" customHeight="1">
      <c r="E2" s="421"/>
      <c r="F2" s="422"/>
      <c r="G2" s="423"/>
      <c r="H2" s="49"/>
    </row>
    <row r="3" spans="5:8" ht="19.5" customHeight="1">
      <c r="E3" s="108"/>
      <c r="H3" s="342" t="s">
        <v>135</v>
      </c>
    </row>
    <row r="4" spans="1:8" ht="18.75" customHeight="1">
      <c r="A4" s="424" t="s">
        <v>348</v>
      </c>
      <c r="B4" s="424" t="s">
        <v>3</v>
      </c>
      <c r="C4" s="424" t="s">
        <v>4</v>
      </c>
      <c r="D4" s="424" t="s">
        <v>350</v>
      </c>
      <c r="E4" s="424" t="s">
        <v>528</v>
      </c>
      <c r="F4" s="424" t="s">
        <v>529</v>
      </c>
      <c r="G4" s="424"/>
      <c r="H4" s="424"/>
    </row>
    <row r="5" spans="1:8" ht="18.75" customHeight="1">
      <c r="A5" s="424"/>
      <c r="B5" s="424"/>
      <c r="C5" s="424"/>
      <c r="D5" s="424"/>
      <c r="E5" s="424"/>
      <c r="F5" s="425" t="s">
        <v>530</v>
      </c>
      <c r="G5" s="424" t="s">
        <v>531</v>
      </c>
      <c r="H5" s="424" t="s">
        <v>532</v>
      </c>
    </row>
    <row r="6" spans="1:8" s="427" customFormat="1" ht="7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26">
        <v>6</v>
      </c>
      <c r="G6" s="18">
        <v>7</v>
      </c>
      <c r="H6" s="18">
        <v>8</v>
      </c>
    </row>
    <row r="7" spans="1:8" ht="21" customHeight="1">
      <c r="A7" s="428" t="s">
        <v>533</v>
      </c>
      <c r="B7" s="428"/>
      <c r="C7" s="428"/>
      <c r="D7" s="428"/>
      <c r="E7" s="428"/>
      <c r="F7" s="428"/>
      <c r="G7" s="428"/>
      <c r="H7" s="428"/>
    </row>
    <row r="8" spans="1:8" ht="12.75" customHeight="1" hidden="1">
      <c r="A8" s="429"/>
      <c r="B8" s="429">
        <v>900</v>
      </c>
      <c r="C8" s="429">
        <v>90095</v>
      </c>
      <c r="D8" s="429">
        <v>6210</v>
      </c>
      <c r="E8" s="430" t="s">
        <v>534</v>
      </c>
      <c r="F8" s="431"/>
      <c r="G8" s="432"/>
      <c r="H8" s="432"/>
    </row>
    <row r="9" spans="1:8" ht="26.25" customHeight="1">
      <c r="A9" s="429" t="s">
        <v>361</v>
      </c>
      <c r="B9" s="429">
        <v>921</v>
      </c>
      <c r="C9" s="429">
        <v>92109</v>
      </c>
      <c r="D9" s="429">
        <v>2480</v>
      </c>
      <c r="E9" s="433" t="s">
        <v>535</v>
      </c>
      <c r="F9" s="432"/>
      <c r="G9" s="432">
        <v>570000</v>
      </c>
      <c r="H9" s="432"/>
    </row>
    <row r="10" spans="1:8" ht="12.75" customHeight="1" hidden="1">
      <c r="A10" s="434" t="s">
        <v>385</v>
      </c>
      <c r="B10" s="434">
        <v>921</v>
      </c>
      <c r="C10" s="434">
        <v>92109</v>
      </c>
      <c r="D10" s="434">
        <v>2480</v>
      </c>
      <c r="E10" s="435" t="s">
        <v>536</v>
      </c>
      <c r="F10" s="432"/>
      <c r="G10" s="432"/>
      <c r="H10" s="432"/>
    </row>
    <row r="11" spans="1:8" ht="27" customHeight="1">
      <c r="A11" s="429" t="s">
        <v>364</v>
      </c>
      <c r="B11" s="429">
        <v>921</v>
      </c>
      <c r="C11" s="429">
        <v>92118</v>
      </c>
      <c r="D11" s="429">
        <v>2480</v>
      </c>
      <c r="E11" s="433" t="s">
        <v>537</v>
      </c>
      <c r="F11" s="432"/>
      <c r="G11" s="432">
        <v>28000</v>
      </c>
      <c r="H11" s="432"/>
    </row>
    <row r="12" spans="1:8" ht="26.25" customHeight="1">
      <c r="A12" s="429" t="s">
        <v>366</v>
      </c>
      <c r="B12" s="429">
        <v>921</v>
      </c>
      <c r="C12" s="429">
        <v>92116</v>
      </c>
      <c r="D12" s="429">
        <v>2480</v>
      </c>
      <c r="E12" s="433" t="s">
        <v>538</v>
      </c>
      <c r="F12" s="432"/>
      <c r="G12" s="432">
        <v>100000</v>
      </c>
      <c r="H12" s="432"/>
    </row>
    <row r="13" spans="1:8" ht="27" customHeight="1">
      <c r="A13" s="436" t="s">
        <v>539</v>
      </c>
      <c r="B13" s="436"/>
      <c r="C13" s="436"/>
      <c r="D13" s="436"/>
      <c r="E13" s="436"/>
      <c r="F13" s="436"/>
      <c r="G13" s="436"/>
      <c r="H13" s="436"/>
    </row>
    <row r="14" spans="1:8" ht="22.5" customHeight="1">
      <c r="A14" s="429" t="s">
        <v>369</v>
      </c>
      <c r="B14" s="429">
        <v>754</v>
      </c>
      <c r="C14" s="429">
        <v>75412</v>
      </c>
      <c r="D14" s="437">
        <v>2360</v>
      </c>
      <c r="E14" s="438" t="s">
        <v>540</v>
      </c>
      <c r="F14" s="432"/>
      <c r="G14" s="432"/>
      <c r="H14" s="439">
        <v>130000</v>
      </c>
    </row>
    <row r="15" spans="1:8" ht="36" customHeight="1">
      <c r="A15" s="440" t="s">
        <v>372</v>
      </c>
      <c r="B15" s="440">
        <v>400</v>
      </c>
      <c r="C15" s="440">
        <v>40001</v>
      </c>
      <c r="D15" s="437">
        <v>6230</v>
      </c>
      <c r="E15" s="441" t="s">
        <v>541</v>
      </c>
      <c r="F15" s="442"/>
      <c r="G15" s="443"/>
      <c r="H15" s="439">
        <v>159811</v>
      </c>
    </row>
    <row r="16" spans="1:8" ht="42.75" customHeight="1">
      <c r="A16" s="440" t="s">
        <v>501</v>
      </c>
      <c r="B16" s="440">
        <v>400</v>
      </c>
      <c r="C16" s="440">
        <v>40001</v>
      </c>
      <c r="D16" s="437">
        <v>6230</v>
      </c>
      <c r="E16" s="441" t="s">
        <v>542</v>
      </c>
      <c r="F16" s="442"/>
      <c r="G16" s="442"/>
      <c r="H16" s="444">
        <v>530189</v>
      </c>
    </row>
    <row r="17" spans="1:8" ht="25.5" customHeight="1">
      <c r="A17" s="440" t="s">
        <v>379</v>
      </c>
      <c r="B17" s="440">
        <v>926</v>
      </c>
      <c r="C17" s="440">
        <v>92605</v>
      </c>
      <c r="D17" s="437">
        <v>2360</v>
      </c>
      <c r="E17" s="445" t="s">
        <v>543</v>
      </c>
      <c r="F17" s="443"/>
      <c r="G17" s="443"/>
      <c r="H17" s="439">
        <v>35000</v>
      </c>
    </row>
    <row r="18" spans="1:8" ht="27.75" customHeight="1">
      <c r="A18" s="440" t="s">
        <v>381</v>
      </c>
      <c r="B18" s="440">
        <v>921</v>
      </c>
      <c r="C18" s="440">
        <v>92195</v>
      </c>
      <c r="D18" s="437">
        <v>2360</v>
      </c>
      <c r="E18" s="438" t="s">
        <v>544</v>
      </c>
      <c r="F18" s="443"/>
      <c r="G18" s="443"/>
      <c r="H18" s="439">
        <v>5000</v>
      </c>
    </row>
    <row r="19" spans="1:8" ht="34.5" customHeight="1">
      <c r="A19" s="446" t="s">
        <v>480</v>
      </c>
      <c r="B19" s="446"/>
      <c r="C19" s="446"/>
      <c r="D19" s="446"/>
      <c r="E19" s="446"/>
      <c r="F19" s="447"/>
      <c r="G19" s="447">
        <f>G9+G11+G12</f>
        <v>698000</v>
      </c>
      <c r="H19" s="447">
        <f>H14+H15+H16+H17+H18</f>
        <v>860000</v>
      </c>
    </row>
    <row r="22" ht="12.75">
      <c r="A22" s="448" t="s">
        <v>400</v>
      </c>
    </row>
    <row r="25" ht="12.75">
      <c r="B25" s="449" t="s">
        <v>133</v>
      </c>
    </row>
  </sheetData>
  <mergeCells count="10">
    <mergeCell ref="A1:F1"/>
    <mergeCell ref="A4:A5"/>
    <mergeCell ref="B4:B5"/>
    <mergeCell ref="C4:C5"/>
    <mergeCell ref="D4:D5"/>
    <mergeCell ref="E4:E5"/>
    <mergeCell ref="F4:H4"/>
    <mergeCell ref="A7:H7"/>
    <mergeCell ref="A13:H13"/>
    <mergeCell ref="A19:E19"/>
  </mergeCells>
  <printOptions horizontalCentered="1"/>
  <pageMargins left="0.39375" right="0.39375" top="1.6534722222222222" bottom="0.9840277777777777" header="0.5118055555555555" footer="0.5118055555555555"/>
  <pageSetup horizontalDpi="300" verticalDpi="300" orientation="landscape" paperSize="9" scale="95"/>
  <headerFooter alignWithMargins="0">
    <oddHeader>&amp;R&amp;9Załącznik nr 8
do uchwały Rady Gminy nr   XLIV/186/13
z dnia   30.12.13r.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B1">
      <selection activeCell="B24" sqref="B24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450" t="s">
        <v>545</v>
      </c>
      <c r="B1" s="450"/>
      <c r="C1" s="450"/>
      <c r="D1" s="450"/>
    </row>
    <row r="2" spans="1:4" ht="28.5" customHeight="1">
      <c r="A2" s="450"/>
      <c r="B2" s="450"/>
      <c r="C2" s="450"/>
      <c r="D2" s="450"/>
    </row>
    <row r="3" spans="1:4" ht="13.5" customHeight="1">
      <c r="A3" s="421"/>
      <c r="B3" s="421"/>
      <c r="C3" s="421"/>
      <c r="D3" s="421"/>
    </row>
    <row r="4" spans="1:4" ht="15" customHeight="1">
      <c r="A4" s="108"/>
      <c r="B4" s="108"/>
      <c r="C4" s="108"/>
      <c r="D4" s="256" t="s">
        <v>135</v>
      </c>
    </row>
    <row r="5" spans="1:4" ht="15" customHeight="1">
      <c r="A5" s="424" t="s">
        <v>348</v>
      </c>
      <c r="B5" s="424" t="s">
        <v>546</v>
      </c>
      <c r="C5" s="451" t="s">
        <v>547</v>
      </c>
      <c r="D5" s="451" t="s">
        <v>548</v>
      </c>
    </row>
    <row r="6" spans="1:4" ht="15" customHeight="1">
      <c r="A6" s="424"/>
      <c r="B6" s="424"/>
      <c r="C6" s="451"/>
      <c r="D6" s="451"/>
    </row>
    <row r="7" spans="1:4" ht="15" customHeight="1">
      <c r="A7" s="424"/>
      <c r="B7" s="424"/>
      <c r="C7" s="451"/>
      <c r="D7" s="451"/>
    </row>
    <row r="8" spans="1:4" ht="20.25" customHeight="1">
      <c r="A8" s="424"/>
      <c r="B8" s="424"/>
      <c r="C8" s="451"/>
      <c r="D8" s="451"/>
    </row>
    <row r="9" spans="1:7" ht="14.25" customHeight="1">
      <c r="A9" s="18">
        <v>1</v>
      </c>
      <c r="B9" s="18">
        <v>2</v>
      </c>
      <c r="C9" s="18">
        <v>3</v>
      </c>
      <c r="D9" s="18">
        <v>4</v>
      </c>
      <c r="G9" s="452"/>
    </row>
    <row r="10" spans="1:4" ht="21.75" customHeight="1">
      <c r="A10" s="453" t="s">
        <v>489</v>
      </c>
      <c r="B10" s="454" t="s">
        <v>549</v>
      </c>
      <c r="C10" s="455">
        <f>SUM(C11:C13)</f>
        <v>50200</v>
      </c>
      <c r="D10" s="455">
        <f>SUM(D11:D13)</f>
        <v>50200</v>
      </c>
    </row>
    <row r="11" spans="1:4" ht="21.75" customHeight="1">
      <c r="A11" s="456"/>
      <c r="B11" s="457" t="s">
        <v>550</v>
      </c>
      <c r="C11" s="458">
        <v>23200</v>
      </c>
      <c r="D11" s="458">
        <v>23200</v>
      </c>
    </row>
    <row r="12" spans="1:4" ht="21.75" customHeight="1">
      <c r="A12" s="456"/>
      <c r="B12" s="457" t="s">
        <v>551</v>
      </c>
      <c r="C12" s="458">
        <v>8000</v>
      </c>
      <c r="D12" s="458">
        <v>8000</v>
      </c>
    </row>
    <row r="13" spans="1:4" ht="21.75" customHeight="1">
      <c r="A13" s="456"/>
      <c r="B13" s="459" t="s">
        <v>552</v>
      </c>
      <c r="C13" s="458">
        <v>19000</v>
      </c>
      <c r="D13" s="458">
        <v>19000</v>
      </c>
    </row>
    <row r="14" spans="1:4" ht="21.75" customHeight="1">
      <c r="A14" s="456" t="s">
        <v>553</v>
      </c>
      <c r="B14" s="460" t="s">
        <v>554</v>
      </c>
      <c r="C14" s="458"/>
      <c r="D14" s="458"/>
    </row>
    <row r="15" spans="1:4" ht="21.75" customHeight="1">
      <c r="A15" s="456"/>
      <c r="B15" s="461" t="s">
        <v>555</v>
      </c>
      <c r="C15" s="458"/>
      <c r="D15" s="458"/>
    </row>
    <row r="16" spans="1:4" ht="21.75" customHeight="1">
      <c r="A16" s="462"/>
      <c r="B16" s="461" t="s">
        <v>555</v>
      </c>
      <c r="C16" s="463"/>
      <c r="D16" s="463"/>
    </row>
    <row r="17" spans="1:4" s="49" customFormat="1" ht="32.25" customHeight="1">
      <c r="A17" s="464" t="s">
        <v>480</v>
      </c>
      <c r="B17" s="464"/>
      <c r="C17" s="465">
        <f>SUM(C11:C16)</f>
        <v>50200</v>
      </c>
      <c r="D17" s="465">
        <f>SUM(D11:D16)</f>
        <v>50200</v>
      </c>
    </row>
    <row r="18" ht="14.25" customHeight="1"/>
    <row r="19" ht="12.75">
      <c r="A19" s="100"/>
    </row>
    <row r="20" spans="1:3" ht="12.75">
      <c r="A20" s="100"/>
      <c r="C20" s="363"/>
    </row>
    <row r="21" spans="1:3" ht="12.75">
      <c r="A21" s="100"/>
      <c r="B21" s="449" t="s">
        <v>133</v>
      </c>
      <c r="C21" s="363"/>
    </row>
    <row r="22" ht="12.75">
      <c r="A22" s="100"/>
    </row>
  </sheetData>
  <mergeCells count="6">
    <mergeCell ref="A1:D2"/>
    <mergeCell ref="A5:A8"/>
    <mergeCell ref="B5:B8"/>
    <mergeCell ref="C5:C8"/>
    <mergeCell ref="D5:D8"/>
    <mergeCell ref="A17:B1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&amp;RZałącznik nr  9
 do uchwały Rady Gminy nr  XLIV/186/13
z dnia 30.12.13r.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2014-01-07T09:31:59Z</cp:lastPrinted>
  <dcterms:created xsi:type="dcterms:W3CDTF">1998-12-09T13:02:10Z</dcterms:created>
  <dcterms:modified xsi:type="dcterms:W3CDTF">2014-01-09T10:10:50Z</dcterms:modified>
  <cp:category/>
  <cp:version/>
  <cp:contentType/>
  <cp:contentStatus/>
  <cp:revision>3</cp:revision>
</cp:coreProperties>
</file>